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FinOtdelATMR\Documents\Сессия и решения\Сессия и решения 2023 г\Октябрь - 25.10.2023\"/>
    </mc:Choice>
  </mc:AlternateContent>
  <xr:revisionPtr revIDLastSave="0" documentId="13_ncr:1_{C4A41B86-2478-4B22-B7E1-FB1FCED1A858}" xr6:coauthVersionLast="47" xr6:coauthVersionMax="47" xr10:uidLastSave="{00000000-0000-0000-0000-000000000000}"/>
  <bookViews>
    <workbookView xWindow="-120" yWindow="-120" windowWidth="25440" windowHeight="15390" tabRatio="754" activeTab="3" xr2:uid="{00000000-000D-0000-FFFF-FFFF00000000}"/>
  </bookViews>
  <sheets>
    <sheet name="Приложение 1" sheetId="64" r:id="rId1"/>
    <sheet name="Приложение 2" sheetId="54" r:id="rId2"/>
    <sheet name="Приложение 3" sheetId="28" r:id="rId3"/>
    <sheet name="Приложение 4" sheetId="61" r:id="rId4"/>
    <sheet name="Приложение 5" sheetId="63" r:id="rId5"/>
  </sheets>
  <definedNames>
    <definedName name="_xlnm.Print_Area" localSheetId="3">'Приложение 4'!$A$1:$M$239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64" l="1"/>
  <c r="D40" i="64"/>
  <c r="D39" i="64" s="1"/>
  <c r="C40" i="64"/>
  <c r="C39" i="64" s="1"/>
  <c r="E39" i="64"/>
  <c r="E37" i="64"/>
  <c r="E36" i="64" s="1"/>
  <c r="E35" i="64" s="1"/>
  <c r="E34" i="64" s="1"/>
  <c r="E33" i="64" s="1"/>
  <c r="D37" i="64"/>
  <c r="D36" i="64" s="1"/>
  <c r="D35" i="64" s="1"/>
  <c r="C37" i="64"/>
  <c r="C36" i="64"/>
  <c r="C35" i="64" s="1"/>
  <c r="E30" i="64"/>
  <c r="E29" i="64" s="1"/>
  <c r="E28" i="64" s="1"/>
  <c r="D30" i="64"/>
  <c r="D29" i="64" s="1"/>
  <c r="D28" i="64" s="1"/>
  <c r="C30" i="64"/>
  <c r="C29" i="64" s="1"/>
  <c r="C28" i="64" s="1"/>
  <c r="C25" i="64"/>
  <c r="C24" i="64" s="1"/>
  <c r="C23" i="64" s="1"/>
  <c r="C21" i="64" s="1"/>
  <c r="E24" i="64"/>
  <c r="E23" i="64" s="1"/>
  <c r="E21" i="64" s="1"/>
  <c r="E19" i="64" s="1"/>
  <c r="D24" i="64"/>
  <c r="D23" i="64"/>
  <c r="D21" i="64" s="1"/>
  <c r="D19" i="64" s="1"/>
  <c r="C34" i="64" l="1"/>
  <c r="C33" i="64" s="1"/>
  <c r="C19" i="64" s="1"/>
  <c r="D34" i="64"/>
  <c r="D33" i="64" s="1"/>
  <c r="M97" i="61" l="1"/>
  <c r="M84" i="61"/>
  <c r="L19" i="61"/>
  <c r="K19" i="61"/>
  <c r="M21" i="61"/>
  <c r="F287" i="54"/>
  <c r="E287" i="54"/>
  <c r="G297" i="54"/>
  <c r="F189" i="54"/>
  <c r="E189" i="54"/>
  <c r="G190" i="54"/>
  <c r="F301" i="54"/>
  <c r="E301" i="54"/>
  <c r="G322" i="54"/>
  <c r="K81" i="61"/>
  <c r="M135" i="61"/>
  <c r="G25" i="63"/>
  <c r="M103" i="61" l="1"/>
  <c r="G207" i="54"/>
  <c r="F206" i="54"/>
  <c r="E206" i="54"/>
  <c r="I25" i="63" l="1"/>
  <c r="H25" i="63"/>
  <c r="F25" i="63"/>
  <c r="E25" i="63"/>
  <c r="D25" i="63"/>
  <c r="C25" i="63"/>
  <c r="B25" i="63"/>
  <c r="J25" i="63"/>
  <c r="E22" i="54"/>
  <c r="E29" i="54"/>
  <c r="E32" i="54"/>
  <c r="E36" i="54"/>
  <c r="E35" i="54" s="1"/>
  <c r="E53" i="54"/>
  <c r="E52" i="54" s="1"/>
  <c r="E58" i="54"/>
  <c r="E66" i="54"/>
  <c r="E80" i="54"/>
  <c r="E84" i="54"/>
  <c r="E87" i="54"/>
  <c r="E92" i="54"/>
  <c r="E100" i="54"/>
  <c r="E104" i="54"/>
  <c r="E103" i="54" s="1"/>
  <c r="E109" i="54"/>
  <c r="E108" i="54" s="1"/>
  <c r="E114" i="54"/>
  <c r="E113" i="54" s="1"/>
  <c r="E119" i="54"/>
  <c r="E124" i="54"/>
  <c r="E126" i="54"/>
  <c r="E131" i="54"/>
  <c r="E136" i="54"/>
  <c r="E139" i="54"/>
  <c r="E138" i="54" s="1"/>
  <c r="E147" i="54"/>
  <c r="E146" i="54" s="1"/>
  <c r="E151" i="54"/>
  <c r="E150" i="54" s="1"/>
  <c r="E157" i="54"/>
  <c r="E156" i="54" s="1"/>
  <c r="E162" i="54"/>
  <c r="E161" i="54" s="1"/>
  <c r="E160" i="54" s="1"/>
  <c r="E168" i="54"/>
  <c r="E167" i="54" s="1"/>
  <c r="E171" i="54"/>
  <c r="E170" i="54" s="1"/>
  <c r="E178" i="54"/>
  <c r="E177" i="54" s="1"/>
  <c r="E181" i="54"/>
  <c r="E180" i="54" s="1"/>
  <c r="E185" i="54"/>
  <c r="E184" i="54" s="1"/>
  <c r="E188" i="54"/>
  <c r="E195" i="54"/>
  <c r="E194" i="54" s="1"/>
  <c r="E198" i="54"/>
  <c r="E197" i="54" s="1"/>
  <c r="E203" i="54"/>
  <c r="E202" i="54" s="1"/>
  <c r="E210" i="54"/>
  <c r="E205" i="54" s="1"/>
  <c r="E213" i="54"/>
  <c r="E212" i="54" s="1"/>
  <c r="E218" i="54"/>
  <c r="E217" i="54" s="1"/>
  <c r="E225" i="54"/>
  <c r="E224" i="54" s="1"/>
  <c r="E229" i="54"/>
  <c r="E228" i="54" s="1"/>
  <c r="E233" i="54"/>
  <c r="E232" i="54" s="1"/>
  <c r="E236" i="54"/>
  <c r="E235" i="54" s="1"/>
  <c r="E240" i="54"/>
  <c r="E242" i="54"/>
  <c r="E246" i="54"/>
  <c r="E245" i="54" s="1"/>
  <c r="E251" i="54"/>
  <c r="E254" i="54"/>
  <c r="E257" i="54"/>
  <c r="E256" i="54" s="1"/>
  <c r="E263" i="54"/>
  <c r="E262" i="54" s="1"/>
  <c r="E266" i="54"/>
  <c r="E265" i="54" s="1"/>
  <c r="E270" i="54"/>
  <c r="E269" i="54" s="1"/>
  <c r="E274" i="54"/>
  <c r="E273" i="54" s="1"/>
  <c r="E278" i="54"/>
  <c r="E277" i="54" s="1"/>
  <c r="E284" i="54"/>
  <c r="E324" i="54"/>
  <c r="E323" i="54" s="1"/>
  <c r="E329" i="54"/>
  <c r="E328" i="54" s="1"/>
  <c r="G223" i="54"/>
  <c r="L81" i="61"/>
  <c r="M100" i="61"/>
  <c r="M69" i="61"/>
  <c r="F218" i="54"/>
  <c r="F198" i="54"/>
  <c r="F197" i="54" s="1"/>
  <c r="E250" i="54" l="1"/>
  <c r="E249" i="54" s="1"/>
  <c r="E239" i="54"/>
  <c r="E238" i="54" s="1"/>
  <c r="E268" i="54"/>
  <c r="E149" i="54"/>
  <c r="E118" i="54"/>
  <c r="E117" i="54" s="1"/>
  <c r="E57" i="54"/>
  <c r="E20" i="54" s="1"/>
  <c r="E176" i="54"/>
  <c r="E83" i="54"/>
  <c r="E261" i="54"/>
  <c r="E166" i="54"/>
  <c r="E183" i="54"/>
  <c r="E91" i="54"/>
  <c r="E21" i="54"/>
  <c r="E283" i="54"/>
  <c r="E201" i="54"/>
  <c r="G200" i="54"/>
  <c r="M107" i="61"/>
  <c r="M89" i="61"/>
  <c r="G318" i="54"/>
  <c r="E40" i="28"/>
  <c r="E331" i="54" l="1"/>
  <c r="K137" i="61"/>
  <c r="L137" i="61"/>
  <c r="L239" i="61" s="1"/>
  <c r="M221" i="61"/>
  <c r="M220" i="61"/>
  <c r="F66" i="54"/>
  <c r="F22" i="54"/>
  <c r="F36" i="54"/>
  <c r="F35" i="54" s="1"/>
  <c r="F58" i="54"/>
  <c r="G46" i="54"/>
  <c r="G47" i="54"/>
  <c r="M99" i="61"/>
  <c r="M68" i="61"/>
  <c r="M40" i="61"/>
  <c r="G311" i="54"/>
  <c r="G220" i="54" l="1"/>
  <c r="F266" i="54"/>
  <c r="G267" i="54"/>
  <c r="G266" i="54" s="1"/>
  <c r="G24" i="54"/>
  <c r="M179" i="61"/>
  <c r="M180" i="61"/>
  <c r="M29" i="61"/>
  <c r="F229" i="54"/>
  <c r="G231" i="54"/>
  <c r="M153" i="61"/>
  <c r="M154" i="61"/>
  <c r="M138" i="61"/>
  <c r="G23" i="54"/>
  <c r="M43" i="61" l="1"/>
  <c r="M98" i="61"/>
  <c r="M64" i="61"/>
  <c r="G312" i="54"/>
  <c r="G310" i="54"/>
  <c r="F236" i="54"/>
  <c r="F235" i="54" s="1"/>
  <c r="G237" i="54"/>
  <c r="G236" i="54" s="1"/>
  <c r="G235" i="54" s="1"/>
  <c r="M238" i="61"/>
  <c r="M237" i="61"/>
  <c r="M236" i="61"/>
  <c r="M235" i="61"/>
  <c r="M234" i="61"/>
  <c r="M233" i="61"/>
  <c r="M232" i="61"/>
  <c r="M231" i="61"/>
  <c r="M230" i="61"/>
  <c r="M229" i="61"/>
  <c r="M228" i="61"/>
  <c r="L227" i="61"/>
  <c r="K227" i="61"/>
  <c r="M226" i="61"/>
  <c r="M225" i="61"/>
  <c r="M224" i="61"/>
  <c r="M223" i="61"/>
  <c r="M222" i="61"/>
  <c r="M219" i="61"/>
  <c r="M218" i="61"/>
  <c r="M217" i="61"/>
  <c r="M216" i="61"/>
  <c r="M215" i="61"/>
  <c r="M214" i="61"/>
  <c r="M213" i="61"/>
  <c r="M212" i="61"/>
  <c r="M211" i="61"/>
  <c r="M210" i="61"/>
  <c r="M209" i="61"/>
  <c r="M208" i="61"/>
  <c r="M207" i="61"/>
  <c r="M206" i="61"/>
  <c r="M205" i="61"/>
  <c r="M204" i="61"/>
  <c r="M203" i="61"/>
  <c r="M202" i="61"/>
  <c r="M201" i="61"/>
  <c r="M200" i="61"/>
  <c r="M199" i="61"/>
  <c r="M198" i="61"/>
  <c r="M197" i="61"/>
  <c r="M196" i="61"/>
  <c r="M195" i="61"/>
  <c r="M194" i="61"/>
  <c r="M193" i="61"/>
  <c r="M192" i="61"/>
  <c r="M191" i="61"/>
  <c r="M190" i="61"/>
  <c r="M189" i="61"/>
  <c r="M188" i="61"/>
  <c r="M187" i="61"/>
  <c r="M186" i="61"/>
  <c r="M185" i="61"/>
  <c r="M184" i="61"/>
  <c r="M183" i="61"/>
  <c r="M182" i="61"/>
  <c r="M181" i="61"/>
  <c r="M178" i="61"/>
  <c r="M177" i="61"/>
  <c r="M176" i="61"/>
  <c r="M175" i="61"/>
  <c r="M174" i="61"/>
  <c r="M173" i="61"/>
  <c r="M172" i="61"/>
  <c r="M171" i="61"/>
  <c r="M170" i="61"/>
  <c r="M169" i="61"/>
  <c r="M168" i="61"/>
  <c r="M167" i="61"/>
  <c r="M166" i="61"/>
  <c r="M165" i="61"/>
  <c r="M164" i="61"/>
  <c r="M163" i="61"/>
  <c r="M162" i="61"/>
  <c r="M161" i="61"/>
  <c r="M160" i="61"/>
  <c r="M159" i="61"/>
  <c r="M158" i="61"/>
  <c r="M157" i="61"/>
  <c r="M156" i="61"/>
  <c r="M155" i="61"/>
  <c r="M152" i="61"/>
  <c r="M151" i="61"/>
  <c r="M150" i="61"/>
  <c r="M149" i="61"/>
  <c r="M148" i="61"/>
  <c r="M147" i="61"/>
  <c r="M146" i="61"/>
  <c r="M145" i="61"/>
  <c r="M144" i="61"/>
  <c r="M143" i="61"/>
  <c r="M142" i="61"/>
  <c r="M141" i="61"/>
  <c r="M140" i="61"/>
  <c r="M139" i="61"/>
  <c r="M136" i="61"/>
  <c r="M134" i="61"/>
  <c r="M133" i="61"/>
  <c r="M132" i="61"/>
  <c r="M131" i="61"/>
  <c r="M130" i="61"/>
  <c r="M129" i="61"/>
  <c r="M128" i="61"/>
  <c r="M127" i="61"/>
  <c r="M126" i="61"/>
  <c r="M125" i="61"/>
  <c r="M124" i="61"/>
  <c r="M123" i="61"/>
  <c r="M122" i="61"/>
  <c r="M121" i="61"/>
  <c r="M120" i="61"/>
  <c r="M119" i="61"/>
  <c r="M118" i="61"/>
  <c r="M117" i="61"/>
  <c r="M116" i="61"/>
  <c r="M115" i="61"/>
  <c r="M114" i="61"/>
  <c r="M113" i="61"/>
  <c r="M112" i="61"/>
  <c r="M111" i="61"/>
  <c r="M110" i="61"/>
  <c r="M109" i="61"/>
  <c r="M108" i="61"/>
  <c r="M106" i="61"/>
  <c r="M105" i="61"/>
  <c r="M104" i="61"/>
  <c r="M102" i="61"/>
  <c r="M101" i="61"/>
  <c r="M96" i="61"/>
  <c r="M95" i="61"/>
  <c r="M94" i="61"/>
  <c r="M93" i="61"/>
  <c r="M92" i="61"/>
  <c r="M91" i="61"/>
  <c r="M90" i="61"/>
  <c r="M88" i="61"/>
  <c r="M87" i="61"/>
  <c r="M86" i="61"/>
  <c r="M85" i="61"/>
  <c r="M83" i="61"/>
  <c r="M82" i="61"/>
  <c r="M80" i="61"/>
  <c r="M79" i="61"/>
  <c r="L78" i="61"/>
  <c r="K78" i="61"/>
  <c r="M77" i="61"/>
  <c r="M76" i="61"/>
  <c r="M75" i="61"/>
  <c r="M74" i="61"/>
  <c r="M73" i="61"/>
  <c r="M72" i="61"/>
  <c r="M71" i="61"/>
  <c r="M70" i="61"/>
  <c r="M67" i="61"/>
  <c r="M66" i="61"/>
  <c r="M65" i="61"/>
  <c r="M63" i="61"/>
  <c r="M62" i="61"/>
  <c r="M61" i="61"/>
  <c r="M60" i="61"/>
  <c r="M59" i="61"/>
  <c r="M58" i="61"/>
  <c r="M57" i="61"/>
  <c r="M56" i="61"/>
  <c r="M55" i="61"/>
  <c r="M54" i="61"/>
  <c r="M53" i="61"/>
  <c r="M52" i="61"/>
  <c r="M51" i="61"/>
  <c r="M50" i="61"/>
  <c r="M49" i="61"/>
  <c r="M48" i="61"/>
  <c r="M47" i="61"/>
  <c r="M46" i="61"/>
  <c r="M45" i="61"/>
  <c r="M44" i="61"/>
  <c r="M42" i="61"/>
  <c r="M41" i="61"/>
  <c r="M39" i="61"/>
  <c r="M38" i="61"/>
  <c r="M37" i="61"/>
  <c r="M36" i="61"/>
  <c r="M35" i="61"/>
  <c r="M34" i="61"/>
  <c r="M33" i="61"/>
  <c r="M32" i="61"/>
  <c r="M31" i="61"/>
  <c r="M30" i="61"/>
  <c r="M28" i="61"/>
  <c r="M27" i="61"/>
  <c r="M26" i="61"/>
  <c r="M25" i="61"/>
  <c r="M24" i="61"/>
  <c r="M23" i="61"/>
  <c r="M22" i="61"/>
  <c r="M20" i="61"/>
  <c r="M19" i="61" l="1"/>
  <c r="M81" i="61"/>
  <c r="M227" i="61"/>
  <c r="K239" i="61"/>
  <c r="M78" i="61"/>
  <c r="M137" i="61"/>
  <c r="F32" i="54"/>
  <c r="G34" i="54"/>
  <c r="F100" i="54"/>
  <c r="F92" i="54"/>
  <c r="G102" i="54"/>
  <c r="G101" i="54"/>
  <c r="G100" i="54" l="1"/>
  <c r="F91" i="54"/>
  <c r="M239" i="61"/>
  <c r="G193" i="54" l="1"/>
  <c r="G82" i="54"/>
  <c r="G81" i="54"/>
  <c r="F80" i="54"/>
  <c r="F57" i="54" s="1"/>
  <c r="G80" i="54" l="1"/>
  <c r="F157" i="54"/>
  <c r="G159" i="54"/>
  <c r="F151" i="54"/>
  <c r="G154" i="54"/>
  <c r="G78" i="54" l="1"/>
  <c r="G79" i="54"/>
  <c r="D38" i="28"/>
  <c r="D44" i="28"/>
  <c r="D47" i="28"/>
  <c r="C47" i="28"/>
  <c r="E51" i="28"/>
  <c r="G321" i="54"/>
  <c r="F136" i="54"/>
  <c r="G137" i="54"/>
  <c r="G136" i="54" s="1"/>
  <c r="G33" i="54"/>
  <c r="G32" i="54" s="1"/>
  <c r="E54" i="28" l="1"/>
  <c r="E53" i="28"/>
  <c r="E50" i="28"/>
  <c r="E47" i="28" s="1"/>
  <c r="E49" i="28"/>
  <c r="E48" i="28"/>
  <c r="E46" i="28"/>
  <c r="E45" i="28"/>
  <c r="E43" i="28"/>
  <c r="E42" i="28"/>
  <c r="E41" i="28"/>
  <c r="E39" i="28"/>
  <c r="E37" i="28"/>
  <c r="E36" i="28"/>
  <c r="E35" i="28"/>
  <c r="E33" i="28"/>
  <c r="E32" i="28"/>
  <c r="E31" i="28"/>
  <c r="E29" i="28"/>
  <c r="E26" i="28"/>
  <c r="E25" i="28"/>
  <c r="E24" i="28"/>
  <c r="E23" i="28"/>
  <c r="E22" i="28"/>
  <c r="E20" i="28"/>
  <c r="E19" i="28"/>
  <c r="G330" i="54"/>
  <c r="G327" i="54"/>
  <c r="G326" i="54"/>
  <c r="G325" i="54"/>
  <c r="G320" i="54"/>
  <c r="G319" i="54"/>
  <c r="G317" i="54"/>
  <c r="G316" i="54"/>
  <c r="G315" i="54"/>
  <c r="G314" i="54"/>
  <c r="G313" i="54"/>
  <c r="G309" i="54"/>
  <c r="G308" i="54"/>
  <c r="G307" i="54"/>
  <c r="G306" i="54"/>
  <c r="G305" i="54"/>
  <c r="G304" i="54"/>
  <c r="G303" i="54"/>
  <c r="G302" i="54"/>
  <c r="G301" i="54" s="1"/>
  <c r="G300" i="54"/>
  <c r="G299" i="54"/>
  <c r="G298" i="54"/>
  <c r="G296" i="54"/>
  <c r="G295" i="54"/>
  <c r="G294" i="54"/>
  <c r="G293" i="54"/>
  <c r="G292" i="54"/>
  <c r="G291" i="54"/>
  <c r="G290" i="54"/>
  <c r="G289" i="54"/>
  <c r="G288" i="54"/>
  <c r="G286" i="54"/>
  <c r="G285" i="54"/>
  <c r="G282" i="54"/>
  <c r="G281" i="54"/>
  <c r="G280" i="54"/>
  <c r="G279" i="54"/>
  <c r="G276" i="54"/>
  <c r="G275" i="54"/>
  <c r="G274" i="54" s="1"/>
  <c r="G273" i="54" s="1"/>
  <c r="G272" i="54"/>
  <c r="G271" i="54"/>
  <c r="G265" i="54"/>
  <c r="G264" i="54"/>
  <c r="G263" i="54" s="1"/>
  <c r="G262" i="54" s="1"/>
  <c r="G260" i="54"/>
  <c r="G259" i="54"/>
  <c r="G258" i="54"/>
  <c r="G257" i="54" s="1"/>
  <c r="G256" i="54" s="1"/>
  <c r="G255" i="54"/>
  <c r="G254" i="54" s="1"/>
  <c r="G253" i="54"/>
  <c r="G252" i="54"/>
  <c r="G251" i="54" s="1"/>
  <c r="G248" i="54"/>
  <c r="G247" i="54"/>
  <c r="G244" i="54"/>
  <c r="G243" i="54"/>
  <c r="G242" i="54" s="1"/>
  <c r="G241" i="54"/>
  <c r="G240" i="54" s="1"/>
  <c r="G234" i="54"/>
  <c r="G233" i="54" s="1"/>
  <c r="G232" i="54" s="1"/>
  <c r="G230" i="54"/>
  <c r="G229" i="54" s="1"/>
  <c r="G227" i="54"/>
  <c r="G226" i="54"/>
  <c r="G225" i="54" s="1"/>
  <c r="G224" i="54" s="1"/>
  <c r="G222" i="54"/>
  <c r="G221" i="54"/>
  <c r="G219" i="54"/>
  <c r="G216" i="54"/>
  <c r="G215" i="54"/>
  <c r="G214" i="54"/>
  <c r="G211" i="54"/>
  <c r="G210" i="54" s="1"/>
  <c r="G209" i="54"/>
  <c r="G208" i="54"/>
  <c r="G204" i="54"/>
  <c r="G203" i="54" s="1"/>
  <c r="G202" i="54" s="1"/>
  <c r="G199" i="54"/>
  <c r="G198" i="54" s="1"/>
  <c r="G197" i="54" s="1"/>
  <c r="G196" i="54"/>
  <c r="G195" i="54" s="1"/>
  <c r="G194" i="54" s="1"/>
  <c r="G192" i="54"/>
  <c r="G191" i="54"/>
  <c r="G187" i="54"/>
  <c r="G186" i="54"/>
  <c r="G182" i="54"/>
  <c r="G181" i="54" s="1"/>
  <c r="G180" i="54" s="1"/>
  <c r="G179" i="54"/>
  <c r="G175" i="54"/>
  <c r="G174" i="54"/>
  <c r="G173" i="54"/>
  <c r="G171" i="54" s="1"/>
  <c r="G170" i="54" s="1"/>
  <c r="G172" i="54"/>
  <c r="G169" i="54"/>
  <c r="G165" i="54"/>
  <c r="G164" i="54"/>
  <c r="G163" i="54"/>
  <c r="G158" i="54"/>
  <c r="G155" i="54"/>
  <c r="G153" i="54"/>
  <c r="G152" i="54"/>
  <c r="G148" i="54"/>
  <c r="G147" i="54" s="1"/>
  <c r="G146" i="54" s="1"/>
  <c r="G145" i="54"/>
  <c r="G144" i="54"/>
  <c r="G143" i="54"/>
  <c r="G142" i="54"/>
  <c r="G141" i="54"/>
  <c r="G140" i="54"/>
  <c r="G139" i="54" s="1"/>
  <c r="G138" i="54" s="1"/>
  <c r="G135" i="54"/>
  <c r="G134" i="54"/>
  <c r="G133" i="54"/>
  <c r="G132" i="54"/>
  <c r="G130" i="54"/>
  <c r="G129" i="54"/>
  <c r="G128" i="54"/>
  <c r="G127" i="54"/>
  <c r="G125" i="54"/>
  <c r="G124" i="54" s="1"/>
  <c r="G123" i="54"/>
  <c r="G122" i="54"/>
  <c r="G121" i="54"/>
  <c r="G120" i="54"/>
  <c r="G116" i="54"/>
  <c r="G115" i="54"/>
  <c r="G114" i="54" s="1"/>
  <c r="G113" i="54" s="1"/>
  <c r="G112" i="54"/>
  <c r="G109" i="54" s="1"/>
  <c r="G108" i="54" s="1"/>
  <c r="G111" i="54"/>
  <c r="G110" i="54"/>
  <c r="G107" i="54"/>
  <c r="G106" i="54"/>
  <c r="G104" i="54" s="1"/>
  <c r="G103" i="54" s="1"/>
  <c r="G105" i="54"/>
  <c r="G99" i="54"/>
  <c r="G98" i="54"/>
  <c r="G97" i="54"/>
  <c r="G96" i="54"/>
  <c r="G95" i="54"/>
  <c r="G94" i="54"/>
  <c r="G93" i="54"/>
  <c r="G90" i="54"/>
  <c r="G89" i="54"/>
  <c r="G88" i="54"/>
  <c r="G86" i="54"/>
  <c r="G84" i="54" s="1"/>
  <c r="G85" i="54"/>
  <c r="G77" i="54"/>
  <c r="G76" i="54"/>
  <c r="G75" i="54"/>
  <c r="G74" i="54"/>
  <c r="G73" i="54"/>
  <c r="G72" i="54"/>
  <c r="G71" i="54"/>
  <c r="G70" i="54"/>
  <c r="G69" i="54"/>
  <c r="G68" i="54"/>
  <c r="G67" i="54"/>
  <c r="G65" i="54"/>
  <c r="G64" i="54"/>
  <c r="G63" i="54"/>
  <c r="G62" i="54"/>
  <c r="G61" i="54"/>
  <c r="G60" i="54"/>
  <c r="G59" i="54"/>
  <c r="G56" i="54"/>
  <c r="G55" i="54"/>
  <c r="G54" i="54"/>
  <c r="G51" i="54"/>
  <c r="G50" i="54"/>
  <c r="G49" i="54"/>
  <c r="G48" i="54"/>
  <c r="G45" i="54"/>
  <c r="G43" i="54"/>
  <c r="G42" i="54"/>
  <c r="G41" i="54"/>
  <c r="G40" i="54"/>
  <c r="G39" i="54"/>
  <c r="G38" i="54"/>
  <c r="G37" i="54"/>
  <c r="G31" i="54"/>
  <c r="G30" i="54"/>
  <c r="G28" i="54"/>
  <c r="G27" i="54"/>
  <c r="G26" i="54"/>
  <c r="G25" i="54"/>
  <c r="D52" i="28"/>
  <c r="D34" i="28"/>
  <c r="D30" i="28"/>
  <c r="D27" i="28"/>
  <c r="D18" i="28"/>
  <c r="G329" i="54"/>
  <c r="F329" i="54"/>
  <c r="F328" i="54" s="1"/>
  <c r="G328" i="54"/>
  <c r="F324" i="54"/>
  <c r="F323" i="54" s="1"/>
  <c r="F284" i="54"/>
  <c r="F278" i="54"/>
  <c r="F277" i="54" s="1"/>
  <c r="F274" i="54"/>
  <c r="F273" i="54"/>
  <c r="G270" i="54"/>
  <c r="G269" i="54" s="1"/>
  <c r="F270" i="54"/>
  <c r="F269" i="54" s="1"/>
  <c r="F265" i="54"/>
  <c r="F263" i="54"/>
  <c r="F262" i="54" s="1"/>
  <c r="F261" i="54" s="1"/>
  <c r="F257" i="54"/>
  <c r="F256" i="54" s="1"/>
  <c r="F254" i="54"/>
  <c r="F251" i="54"/>
  <c r="F246" i="54"/>
  <c r="F245" i="54" s="1"/>
  <c r="F242" i="54"/>
  <c r="F240" i="54"/>
  <c r="F233" i="54"/>
  <c r="F232" i="54" s="1"/>
  <c r="G228" i="54"/>
  <c r="F228" i="54"/>
  <c r="F225" i="54"/>
  <c r="F224" i="54" s="1"/>
  <c r="F217" i="54"/>
  <c r="F213" i="54"/>
  <c r="F212" i="54" s="1"/>
  <c r="F210" i="54"/>
  <c r="F203" i="54"/>
  <c r="F202" i="54" s="1"/>
  <c r="F195" i="54"/>
  <c r="F194" i="54" s="1"/>
  <c r="F188" i="54"/>
  <c r="F185" i="54"/>
  <c r="F184" i="54" s="1"/>
  <c r="F181" i="54"/>
  <c r="F180" i="54" s="1"/>
  <c r="G178" i="54"/>
  <c r="G177" i="54" s="1"/>
  <c r="F178" i="54"/>
  <c r="F177" i="54" s="1"/>
  <c r="F171" i="54"/>
  <c r="F170" i="54" s="1"/>
  <c r="G168" i="54"/>
  <c r="G167" i="54" s="1"/>
  <c r="F168" i="54"/>
  <c r="F167" i="54" s="1"/>
  <c r="F162" i="54"/>
  <c r="F161" i="54" s="1"/>
  <c r="F160" i="54" s="1"/>
  <c r="F156" i="54"/>
  <c r="F150" i="54"/>
  <c r="F147" i="54"/>
  <c r="F146" i="54" s="1"/>
  <c r="F139" i="54"/>
  <c r="F138" i="54" s="1"/>
  <c r="F131" i="54"/>
  <c r="F126" i="54"/>
  <c r="F124" i="54"/>
  <c r="F119" i="54"/>
  <c r="F114" i="54"/>
  <c r="F113" i="54" s="1"/>
  <c r="F109" i="54"/>
  <c r="F108" i="54" s="1"/>
  <c r="F104" i="54"/>
  <c r="F103" i="54" s="1"/>
  <c r="F87" i="54"/>
  <c r="F84" i="54"/>
  <c r="F53" i="54"/>
  <c r="F52" i="54" s="1"/>
  <c r="F29" i="54"/>
  <c r="F21" i="54" s="1"/>
  <c r="E52" i="28"/>
  <c r="E27" i="28"/>
  <c r="G287" i="54" l="1"/>
  <c r="G189" i="54"/>
  <c r="G188" i="54" s="1"/>
  <c r="F250" i="54"/>
  <c r="F239" i="54"/>
  <c r="G206" i="54"/>
  <c r="G205" i="54" s="1"/>
  <c r="F183" i="54"/>
  <c r="G185" i="54"/>
  <c r="G184" i="54" s="1"/>
  <c r="F238" i="54"/>
  <c r="F166" i="54"/>
  <c r="F268" i="54"/>
  <c r="G250" i="54"/>
  <c r="G249" i="54" s="1"/>
  <c r="G53" i="54"/>
  <c r="G52" i="54" s="1"/>
  <c r="E30" i="28"/>
  <c r="G278" i="54"/>
  <c r="G277" i="54" s="1"/>
  <c r="G268" i="54" s="1"/>
  <c r="G176" i="54"/>
  <c r="G162" i="54"/>
  <c r="G161" i="54" s="1"/>
  <c r="G160" i="54" s="1"/>
  <c r="G239" i="54"/>
  <c r="G324" i="54"/>
  <c r="G323" i="54" s="1"/>
  <c r="G166" i="54"/>
  <c r="G284" i="54"/>
  <c r="E34" i="28"/>
  <c r="E18" i="28"/>
  <c r="G246" i="54"/>
  <c r="G245" i="54" s="1"/>
  <c r="G213" i="54"/>
  <c r="G212" i="54" s="1"/>
  <c r="F205" i="54"/>
  <c r="F201" i="54" s="1"/>
  <c r="F176" i="54"/>
  <c r="F249" i="54"/>
  <c r="F283" i="54"/>
  <c r="G36" i="54"/>
  <c r="G35" i="54" s="1"/>
  <c r="G58" i="54"/>
  <c r="G218" i="54"/>
  <c r="G217" i="54" s="1"/>
  <c r="F83" i="54"/>
  <c r="F20" i="54" s="1"/>
  <c r="F118" i="54"/>
  <c r="F117" i="54" s="1"/>
  <c r="G29" i="54"/>
  <c r="G92" i="54"/>
  <c r="G91" i="54" s="1"/>
  <c r="G126" i="54"/>
  <c r="G131" i="54"/>
  <c r="G119" i="54"/>
  <c r="F149" i="54"/>
  <c r="G66" i="54"/>
  <c r="G22" i="54"/>
  <c r="G87" i="54"/>
  <c r="G83" i="54" s="1"/>
  <c r="G261" i="54"/>
  <c r="G157" i="54"/>
  <c r="G156" i="54" s="1"/>
  <c r="G151" i="54"/>
  <c r="G150" i="54" s="1"/>
  <c r="E38" i="28"/>
  <c r="E44" i="28"/>
  <c r="D55" i="28"/>
  <c r="G283" i="54" l="1"/>
  <c r="G183" i="54"/>
  <c r="G57" i="54"/>
  <c r="G201" i="54"/>
  <c r="G238" i="54"/>
  <c r="G149" i="54"/>
  <c r="G21" i="54"/>
  <c r="G118" i="54"/>
  <c r="G117" i="54" s="1"/>
  <c r="F331" i="54"/>
  <c r="E55" i="28"/>
  <c r="G20" i="54" l="1"/>
  <c r="G331" i="54" s="1"/>
  <c r="C52" i="28" l="1"/>
  <c r="C44" i="28"/>
  <c r="C38" i="28"/>
  <c r="C34" i="28"/>
  <c r="C30" i="28"/>
  <c r="C27" i="28"/>
  <c r="C18" i="28"/>
  <c r="C55" i="28" l="1"/>
</calcChain>
</file>

<file path=xl/sharedStrings.xml><?xml version="1.0" encoding="utf-8"?>
<sst xmlns="http://schemas.openxmlformats.org/spreadsheetml/2006/main" count="1294" uniqueCount="566">
  <si>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</si>
  <si>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</si>
  <si>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</si>
  <si>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</si>
  <si>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</si>
  <si>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</si>
  <si>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</si>
  <si>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</si>
  <si>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</si>
  <si>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</si>
  <si>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</si>
  <si>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</si>
  <si>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</si>
  <si>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</si>
  <si>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</si>
  <si>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</si>
  <si>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</si>
  <si>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</si>
  <si>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</si>
  <si>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</si>
  <si>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</si>
  <si>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</si>
  <si>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</si>
  <si>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</si>
  <si>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</si>
  <si>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</si>
  <si>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</si>
  <si>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</si>
  <si>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</si>
  <si>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</si>
  <si>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</si>
  <si>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</si>
  <si>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</si>
  <si>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</si>
  <si>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</si>
  <si>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</si>
  <si>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</si>
  <si>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</si>
  <si>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</si>
  <si>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</si>
  <si>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</si>
  <si>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</si>
  <si>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</si>
  <si>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</si>
  <si>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</si>
  <si>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</si>
  <si>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</si>
  <si>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</si>
  <si>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</si>
  <si>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</si>
  <si>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</si>
  <si>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</si>
  <si>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</si>
  <si>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</si>
  <si>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</si>
  <si>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</si>
  <si>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</si>
  <si>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</si>
  <si>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</si>
  <si>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</si>
  <si>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</si>
  <si>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</si>
  <si>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</si>
  <si>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</si>
  <si>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</si>
  <si>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</si>
  <si>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</si>
  <si>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</si>
  <si>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</si>
  <si>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</si>
  <si>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</si>
  <si>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</si>
  <si>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</si>
  <si>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</si>
  <si>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</si>
  <si>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</si>
  <si>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</si>
  <si>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</si>
  <si>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</si>
  <si>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</si>
  <si>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</si>
  <si>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</si>
  <si>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</si>
  <si>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</si>
  <si>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</si>
  <si>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</si>
  <si>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</si>
  <si>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</si>
  <si>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</si>
  <si>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</si>
  <si>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</si>
  <si>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</si>
  <si>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</si>
  <si>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</si>
  <si>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</si>
  <si>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</si>
  <si>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</si>
  <si>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</si>
  <si>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</si>
  <si>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</si>
  <si>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</si>
  <si>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</si>
  <si>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</si>
  <si>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</si>
  <si>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</si>
  <si>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</si>
  <si>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</si>
  <si>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</si>
  <si>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</si>
  <si>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</si>
  <si>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</si>
  <si>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</si>
  <si>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</si>
  <si>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</si>
  <si>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</si>
  <si>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</si>
  <si>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</si>
  <si>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</si>
  <si>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</si>
  <si>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</si>
  <si>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</si>
  <si>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</si>
  <si>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</si>
  <si>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</si>
  <si>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</si>
  <si>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</si>
  <si>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</si>
  <si>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</si>
  <si>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</si>
  <si>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</si>
  <si>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</si>
  <si>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</si>
  <si>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</si>
  <si>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</si>
  <si>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</si>
  <si>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</si>
  <si>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</si>
  <si>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</si>
  <si>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</si>
  <si>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</si>
  <si>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</si>
  <si>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</si>
  <si>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Приложение 5</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</si>
  <si>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</si>
  <si>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</si>
  <si>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</si>
  <si>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</si>
  <si>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 xml:space="preserve">                 к решению Совета</t>
  </si>
  <si>
    <t xml:space="preserve">                 Тейковского</t>
  </si>
  <si>
    <t xml:space="preserve">                 муниципального района</t>
  </si>
  <si>
    <t>Приложение 3</t>
  </si>
  <si>
    <t>(руб.)</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</si>
  <si>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</si>
  <si>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</si>
  <si>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Физическая культура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</si>
  <si>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</si>
  <si>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</si>
  <si>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</si>
  <si>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</si>
  <si>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</si>
  <si>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</si>
  <si>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</si>
  <si>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</si>
  <si>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</si>
  <si>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</si>
  <si>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</si>
  <si>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</si>
  <si>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</si>
  <si>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</si>
  <si>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</si>
  <si>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</si>
  <si>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</si>
  <si>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</si>
  <si>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</si>
  <si>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</si>
  <si>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</si>
  <si>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</si>
  <si>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</si>
  <si>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</si>
  <si>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</si>
  <si>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</si>
  <si>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</si>
  <si>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</si>
  <si>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</si>
  <si>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</si>
  <si>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</si>
  <si>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</si>
  <si>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</si>
  <si>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</si>
  <si>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</si>
  <si>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</si>
  <si>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</si>
  <si>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</si>
  <si>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</si>
  <si>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</si>
  <si>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</si>
  <si>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</si>
  <si>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</si>
  <si>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</si>
  <si>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</si>
  <si>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</si>
  <si>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</si>
  <si>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</si>
  <si>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</si>
  <si>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</si>
  <si>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</si>
  <si>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</si>
  <si>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</si>
  <si>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</si>
  <si>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</si>
  <si>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</si>
  <si>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</si>
  <si>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</si>
  <si>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</si>
  <si>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</si>
  <si>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</si>
  <si>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</si>
  <si>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</si>
  <si>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</si>
  <si>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</si>
  <si>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</si>
  <si>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</si>
  <si>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</si>
  <si>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</si>
  <si>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</si>
  <si>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</si>
  <si>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</si>
  <si>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</si>
  <si>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</si>
  <si>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</si>
  <si>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</si>
  <si>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</si>
  <si>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</si>
  <si>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</si>
  <si>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</si>
  <si>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</si>
  <si>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</si>
  <si>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</si>
  <si>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</si>
  <si>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</si>
  <si>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</si>
  <si>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</si>
  <si>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</si>
  <si>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</si>
  <si>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</si>
  <si>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</si>
  <si>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</si>
  <si>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</si>
  <si>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</si>
  <si>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</si>
  <si>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</si>
  <si>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</si>
  <si>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</si>
  <si>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</si>
  <si>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</si>
  <si>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</si>
  <si>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Основное мероприятие «Разработка проектов планировки и межевания территории для проведения комплексных кадастровых работ»</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</si>
  <si>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</si>
  <si>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</si>
  <si>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</si>
  <si>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</si>
  <si>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</si>
  <si>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</si>
  <si>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</si>
  <si>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</si>
  <si>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</si>
  <si>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</si>
  <si>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</si>
  <si>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</si>
  <si>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</si>
  <si>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</si>
  <si>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</si>
  <si>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</si>
  <si>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</si>
  <si>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</si>
  <si>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</si>
  <si>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</si>
  <si>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</si>
  <si>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Утверждено по бюджету на 2023г.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</si>
  <si>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</si>
  <si>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</si>
  <si>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</si>
  <si>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</si>
  <si>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</si>
  <si>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</si>
  <si>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</si>
  <si>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</si>
  <si>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</si>
  <si>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</si>
  <si>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</si>
  <si>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</si>
  <si>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</si>
  <si>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</si>
  <si>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</si>
  <si>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</si>
  <si>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</si>
  <si>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</si>
  <si>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</si>
  <si>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</si>
  <si>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</si>
  <si>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</si>
  <si>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</si>
  <si>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</si>
  <si>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</si>
  <si>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</si>
  <si>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</si>
  <si>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</si>
  <si>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</si>
  <si>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</si>
  <si>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</si>
  <si>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</si>
  <si>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</si>
  <si>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</si>
  <si>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</si>
  <si>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</si>
  <si>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</si>
  <si>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</si>
  <si>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</si>
  <si>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</si>
  <si>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</si>
  <si>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</si>
  <si>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</si>
  <si>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</si>
  <si>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</si>
  <si>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</si>
  <si>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</si>
  <si>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</si>
  <si>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</si>
  <si>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</si>
  <si>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</si>
  <si>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</si>
  <si>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</si>
  <si>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</si>
  <si>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</si>
  <si>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</si>
  <si>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</si>
  <si>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</si>
  <si>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</si>
  <si>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</si>
  <si>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</si>
  <si>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</si>
  <si>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</si>
  <si>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</si>
  <si>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</si>
  <si>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</si>
  <si>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</si>
  <si>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</si>
  <si>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</si>
  <si>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</si>
  <si>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</si>
  <si>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</si>
  <si>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</si>
  <si>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</si>
  <si>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</si>
  <si>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</si>
  <si>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</si>
  <si>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</si>
  <si>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</si>
  <si>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</si>
  <si>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</si>
  <si>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</si>
  <si>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</si>
  <si>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</si>
  <si>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</si>
  <si>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</si>
  <si>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</si>
  <si>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</si>
  <si>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</si>
  <si>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</si>
  <si>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</si>
  <si>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</si>
  <si>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</si>
  <si>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</si>
  <si>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</si>
  <si>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</si>
  <si>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</si>
  <si>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</si>
  <si>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</si>
  <si>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</si>
  <si>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</si>
  <si>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</si>
  <si>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</si>
  <si>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</si>
  <si>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</si>
  <si>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</si>
  <si>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</si>
  <si>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</si>
  <si>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</si>
  <si>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</si>
  <si>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</si>
  <si>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</si>
  <si>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</si>
  <si>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</si>
  <si>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</si>
  <si>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</si>
  <si>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</si>
  <si>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</si>
  <si>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</si>
  <si>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</si>
  <si>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</si>
  <si>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</si>
  <si>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</si>
  <si>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</si>
  <si>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</si>
  <si>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</si>
  <si>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</si>
  <si>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</si>
  <si>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</si>
  <si>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</si>
  <si>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</si>
  <si>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</si>
  <si>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</si>
  <si>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</si>
  <si>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</si>
  <si>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</si>
  <si>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</si>
  <si>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</si>
  <si>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</si>
  <si>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</si>
  <si>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</si>
  <si>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</si>
  <si>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</si>
  <si>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</si>
  <si>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</si>
  <si>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</si>
  <si>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</si>
  <si>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</si>
  <si>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</si>
  <si>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</si>
  <si>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</si>
  <si>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</si>
  <si>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</si>
  <si>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</si>
  <si>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</si>
  <si>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</si>
  <si>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</si>
  <si>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</si>
  <si>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</si>
  <si>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</si>
  <si>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</si>
  <si>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</si>
  <si>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</si>
  <si>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</si>
  <si>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</si>
  <si>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</si>
  <si>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</si>
  <si>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</si>
  <si>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</si>
  <si>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</si>
  <si>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</si>
  <si>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</si>
  <si>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</si>
  <si>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21402L3031</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</si>
  <si>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</si>
  <si>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</si>
  <si>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</si>
  <si>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</si>
  <si>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</si>
  <si>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</si>
  <si>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</si>
  <si>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</si>
  <si>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</si>
  <si>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</si>
  <si>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</si>
  <si>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</si>
  <si>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</si>
  <si>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</si>
  <si>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Основное мероприятие "Региональный проект "Творческие люди"</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</si>
  <si>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</si>
  <si>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</si>
  <si>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</si>
  <si>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</si>
  <si>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</si>
  <si>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</si>
  <si>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</si>
  <si>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</si>
  <si>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</si>
  <si>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214ЕВ51729</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</si>
  <si>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</si>
  <si>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</si>
  <si>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</si>
  <si>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</si>
  <si>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</si>
  <si>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</si>
  <si>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</si>
  <si>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</si>
  <si>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</si>
  <si>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</si>
  <si>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Исполнение судебных актов (Иные бюджетные ассигнования)</t>
  </si>
  <si>
    <t xml:space="preserve">Ремонт дорог по переданным полномочиям сельским поселениям в рамках иных непрограммных мероприятий (Межбюджетные трансферты) </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</si>
  <si>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</si>
  <si>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</si>
  <si>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</si>
  <si>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28901S3020</t>
  </si>
  <si>
    <t>2870160250</t>
  </si>
  <si>
    <t xml:space="preserve">Проведение обследования состояния многоквартирных домов, расположенных на территории Тейковского муниципального района, на предмет возможности или невозможности проведения капитального ремонта домов в целом или признание домов аварийными и подлежащими сносу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</si>
  <si>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</si>
  <si>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</si>
  <si>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</si>
  <si>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</si>
  <si>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</si>
  <si>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t>
  </si>
  <si>
    <t xml:space="preserve">Исполнение судебных актов и мировых соглашений по искам к Тейковскому муниципальному району о возмещении вреда, причиненного незаконными действиями (бездействием) муниципальных органов Тейковского муниципального района или их должностных лиц, в том числе в результате издания муниципальными органами Тейковского муниципального района актов, не соответствующих закону или иному нормативному правовому акту, а также судебных актов и мировых соглашений по иным искам о взыскании денежных средств за счет средств казны Тейковского муниципального района (за исключением судебных актов о взыскании денежных средств в порядке субсидиарной ответственности главных распорядителей средств районного бюджета), судебных актов о присуждении компенсации за нарушение права на исполнение судебного акта в разумный срок за счет средств районного бюджета (Иные бюджетные ассигнования) </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</si>
  <si>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(Межбюджетные трансферты) </t>
  </si>
  <si>
    <t>2740108160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</si>
  <si>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</si>
  <si>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28701S6800</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</si>
  <si>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Тейковского муниципального района (Иные бюджетные ассигнования)</t>
  </si>
  <si>
    <t xml:space="preserve">Межбюджетные трансферты на осуществление переданных полномочий сельским поселениям в части содержания муниципального жилого фонда (Межбюджетные трансферты) </t>
  </si>
  <si>
    <t>2850108040</t>
  </si>
  <si>
    <t xml:space="preserve">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</si>
  <si>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</si>
  <si>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Межбюджетные трансферты на исполнение переданных полномочий в отношении автомобильных дорог местного значения на мероприятия по выполнению текущего и капитального ремонта сети муниципальных автомобильных дорог общего пользования местного значения и дорог внутри населенных пунктов  (Межбюджетные трансферты) </t>
  </si>
  <si>
    <t>Обеспечение функций финансового органа администрации Тейковского муниципального района (Социальное обеспечение и иные выплаты населению)</t>
  </si>
  <si>
    <t>Приложение 1</t>
  </si>
  <si>
    <t>Приложение 2</t>
  </si>
  <si>
    <t>Приложение 4</t>
  </si>
  <si>
    <t xml:space="preserve">к решению Совета </t>
  </si>
  <si>
    <t>Источники внутреннего финансирования дефицита</t>
  </si>
  <si>
    <t xml:space="preserve">бюджета Тейковского муниципального района на 2023 год                                             </t>
  </si>
  <si>
    <t>и плановый период 2024 - 2025 г.г.</t>
  </si>
  <si>
    <t xml:space="preserve">           (руб.)</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</si>
  <si>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</si>
  <si>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</si>
  <si>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2024 год</t>
  </si>
  <si>
    <t>2025 год</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</si>
  <si>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</si>
  <si>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</si>
  <si>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</si>
  <si>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</si>
  <si>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</si>
  <si>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</si>
  <si>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</si>
  <si>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</si>
  <si>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</si>
  <si>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</si>
  <si>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</si>
  <si>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</si>
  <si>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</si>
  <si>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</si>
  <si>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</si>
  <si>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</si>
  <si>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</si>
  <si>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</si>
  <si>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</si>
  <si>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</si>
  <si>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</si>
  <si>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</si>
  <si>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</si>
  <si>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</si>
  <si>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</si>
  <si>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</si>
  <si>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</si>
  <si>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</si>
  <si>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</si>
  <si>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</si>
  <si>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</si>
  <si>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</si>
  <si>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</si>
  <si>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</si>
  <si>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</si>
  <si>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</si>
  <si>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 xml:space="preserve">                 Приложение 5</t>
  </si>
  <si>
    <t>от 25.10.2023 № 38/8</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</si>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</sst>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
      <sz val="9"/>
      <color theme="1"/>
      <name val="Times New Roman"/>
      <family val="1"/>
      <charset val="204"/>
    </font>
    <font>
      <b/>
      <i/>
      <sz val="12"/>
      <color theme="1"/>
      <name val="Times New Roman"/>
      <family val="1"/>
      <charset val="204"/>
    </font>
  </fonts>
  <fills count="4">
    <fill>
      <patternFill patternType="none"/>
    </fill>
    <fill>
      <patternFill patternType="gray125"/>
    </fill>
    <fill>
      <patternFill patternType="solid">
        <fgColor rgb="FFFFFF99"/>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style="thin">
        <color indexed="64"/>
      </left>
      <right/>
      <top/>
      <bottom style="thin">
        <color indexed="64"/>
      </bottom>
      <diagonal/>
    </border>
  </borders>
  <cellStyleXfs count="8">
    <xf numFmtId="0" fontId="0" fillId="0" borderId="0"/>
    <xf numFmtId="0" fontId="11" fillId="0" borderId="10">
      <alignment horizontal="left" wrapText="1" indent="2"/>
    </xf>
    <xf numFmtId="49" fontId="11" fillId="0" borderId="11">
      <alignment horizontal="center"/>
    </xf>
    <xf numFmtId="0" fontId="11" fillId="0" borderId="10">
      <alignment horizontal="left" wrapText="1" indent="2"/>
    </xf>
    <xf numFmtId="49" fontId="11" fillId="0" borderId="11">
      <alignment horizontal="center"/>
    </xf>
    <xf numFmtId="4" fontId="13" fillId="2" borderId="12">
      <alignment horizontal="right" vertical="top" shrinkToFit="1"/>
    </xf>
    <xf numFmtId="49" fontId="20" fillId="0" borderId="12">
      <alignment horizontal="center"/>
    </xf>
    <xf numFmtId="0" fontId="20" fillId="0" borderId="13">
      <alignment horizontal="left" wrapText="1" indent="2"/>
    </xf>
  </cellStyleXfs>
  <cellXfs count="165">
    <xf numFmtId="0" fontId="0" fillId="0" borderId="0" xfId="0"/>
    <xf numFmtId="0" fontId="1" fillId="0" borderId="0" xfId="0" applyFont="1" applyAlignment="1">
      <alignment horizontal="right" indent="15"/>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Border="1" applyAlignment="1">
      <alignment horizontal="justify" vertical="top" wrapText="1"/>
    </xf>
    <xf numFmtId="0" fontId="8" fillId="0" borderId="7" xfId="0" applyFont="1" applyBorder="1" applyAlignment="1">
      <alignment vertical="top" wrapText="1"/>
    </xf>
    <xf numFmtId="0" fontId="2" fillId="0" borderId="0" xfId="0" applyFont="1" applyAlignment="1">
      <alignment horizontal="right" wrapText="1"/>
    </xf>
    <xf numFmtId="0" fontId="4" fillId="0" borderId="1" xfId="0" applyFont="1" applyBorder="1" applyAlignment="1">
      <alignment wrapText="1"/>
    </xf>
    <xf numFmtId="0" fontId="4" fillId="0" borderId="1" xfId="0" applyFont="1" applyBorder="1" applyAlignment="1">
      <alignment horizontal="center" vertical="top"/>
    </xf>
    <xf numFmtId="0" fontId="4" fillId="0" borderId="1" xfId="0" applyFont="1" applyBorder="1" applyAlignment="1">
      <alignment vertical="top" wrapText="1"/>
    </xf>
    <xf numFmtId="4" fontId="7"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0" fontId="5" fillId="0" borderId="1" xfId="0" applyFont="1" applyBorder="1" applyAlignment="1">
      <alignment vertical="top" wrapText="1"/>
    </xf>
    <xf numFmtId="4"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2" fontId="0" fillId="0" borderId="0" xfId="0" applyNumberFormat="1"/>
    <xf numFmtId="49" fontId="4"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0" fillId="0" borderId="0" xfId="0" applyAlignment="1">
      <alignment wrapText="1"/>
    </xf>
    <xf numFmtId="0" fontId="4" fillId="0" borderId="7" xfId="0" applyFont="1" applyBorder="1" applyAlignment="1">
      <alignment horizontal="center" vertical="top" wrapText="1"/>
    </xf>
    <xf numFmtId="0" fontId="9" fillId="0" borderId="7" xfId="0" applyFont="1" applyBorder="1" applyAlignment="1">
      <alignment horizontal="center" vertical="top" wrapText="1"/>
    </xf>
    <xf numFmtId="0" fontId="8" fillId="0" borderId="7" xfId="0" applyFont="1" applyBorder="1" applyAlignment="1">
      <alignment horizontal="center" vertical="top" wrapText="1"/>
    </xf>
    <xf numFmtId="0" fontId="4" fillId="0" borderId="7" xfId="0" applyFont="1" applyBorder="1" applyAlignment="1">
      <alignment vertical="top" wrapText="1"/>
    </xf>
    <xf numFmtId="0" fontId="8" fillId="0" borderId="2" xfId="0" applyFont="1" applyBorder="1" applyAlignment="1">
      <alignment vertical="top" wrapText="1"/>
    </xf>
    <xf numFmtId="4" fontId="6" fillId="0" borderId="2" xfId="0" applyNumberFormat="1" applyFont="1" applyBorder="1" applyAlignment="1">
      <alignment horizontal="center" vertical="top" wrapText="1"/>
    </xf>
    <xf numFmtId="4" fontId="14" fillId="0" borderId="1" xfId="0" applyNumberFormat="1" applyFont="1" applyBorder="1" applyAlignment="1">
      <alignment horizontal="center" vertical="top"/>
    </xf>
    <xf numFmtId="49" fontId="4" fillId="0" borderId="4" xfId="0" applyNumberFormat="1" applyFont="1" applyBorder="1" applyAlignment="1">
      <alignment horizontal="center" vertical="top" wrapText="1"/>
    </xf>
    <xf numFmtId="0" fontId="14" fillId="0" borderId="1" xfId="0" applyFont="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9" fontId="14" fillId="0" borderId="1" xfId="0" applyNumberFormat="1" applyFont="1" applyBorder="1" applyAlignment="1">
      <alignment horizontal="center" vertical="top" wrapText="1"/>
    </xf>
    <xf numFmtId="0" fontId="8" fillId="0" borderId="1" xfId="0" applyFont="1" applyBorder="1" applyAlignment="1">
      <alignment horizontal="justify" vertical="top"/>
    </xf>
    <xf numFmtId="0" fontId="4" fillId="0" borderId="1" xfId="0" applyFont="1" applyBorder="1" applyAlignment="1">
      <alignment horizontal="justify"/>
    </xf>
    <xf numFmtId="0" fontId="19" fillId="0" borderId="1" xfId="0" applyFont="1" applyBorder="1" applyAlignment="1">
      <alignment horizontal="center" vertical="top" wrapText="1"/>
    </xf>
    <xf numFmtId="49" fontId="4" fillId="0" borderId="1" xfId="0" applyNumberFormat="1" applyFont="1" applyBorder="1" applyAlignment="1">
      <alignment vertical="top" wrapText="1"/>
    </xf>
    <xf numFmtId="0" fontId="3" fillId="0" borderId="0" xfId="0" applyFont="1" applyAlignment="1">
      <alignment horizontal="center" wrapText="1"/>
    </xf>
    <xf numFmtId="4" fontId="6" fillId="0" borderId="7" xfId="0" applyNumberFormat="1" applyFont="1" applyBorder="1" applyAlignment="1">
      <alignment horizontal="center" vertical="top" wrapText="1"/>
    </xf>
    <xf numFmtId="4" fontId="14" fillId="3" borderId="1" xfId="0" applyNumberFormat="1" applyFont="1" applyFill="1" applyBorder="1" applyAlignment="1">
      <alignment horizontal="center" vertical="top" wrapText="1"/>
    </xf>
    <xf numFmtId="4" fontId="15" fillId="0" borderId="1" xfId="0" applyNumberFormat="1" applyFont="1" applyBorder="1" applyAlignment="1">
      <alignment horizontal="center" vertical="top"/>
    </xf>
    <xf numFmtId="4" fontId="7" fillId="0" borderId="7" xfId="0" applyNumberFormat="1" applyFont="1" applyBorder="1" applyAlignment="1">
      <alignment horizontal="center" vertical="top" wrapText="1"/>
    </xf>
    <xf numFmtId="4" fontId="6" fillId="0" borderId="7" xfId="0" applyNumberFormat="1" applyFont="1" applyBorder="1" applyAlignment="1">
      <alignment horizontal="center"/>
    </xf>
    <xf numFmtId="4" fontId="6" fillId="0" borderId="7" xfId="0" applyNumberFormat="1" applyFont="1" applyBorder="1" applyAlignment="1">
      <alignment horizontal="center" vertical="top"/>
    </xf>
    <xf numFmtId="4" fontId="6" fillId="0" borderId="7" xfId="0" applyNumberFormat="1" applyFont="1" applyBorder="1" applyAlignment="1">
      <alignment horizontal="center" vertical="center"/>
    </xf>
    <xf numFmtId="4" fontId="7" fillId="0" borderId="7" xfId="0" applyNumberFormat="1" applyFont="1" applyBorder="1" applyAlignment="1">
      <alignment horizontal="center"/>
    </xf>
    <xf numFmtId="0" fontId="4" fillId="0" borderId="1" xfId="0" applyFont="1" applyBorder="1" applyAlignment="1">
      <alignment horizontal="center" vertical="top" wrapText="1"/>
    </xf>
    <xf numFmtId="0" fontId="6" fillId="0" borderId="3" xfId="0" applyFont="1" applyBorder="1" applyAlignment="1">
      <alignment horizontal="left" vertical="top" wrapText="1"/>
    </xf>
    <xf numFmtId="164" fontId="0" fillId="0" borderId="0" xfId="0" applyNumberFormat="1"/>
    <xf numFmtId="4" fontId="6" fillId="0" borderId="8" xfId="0" applyNumberFormat="1" applyFont="1" applyBorder="1" applyAlignment="1">
      <alignment horizontal="center" vertical="top"/>
    </xf>
    <xf numFmtId="4" fontId="6" fillId="0" borderId="1" xfId="0" applyNumberFormat="1" applyFont="1" applyBorder="1" applyAlignment="1">
      <alignment horizontal="center"/>
    </xf>
    <xf numFmtId="4" fontId="7" fillId="0" borderId="1" xfId="0" applyNumberFormat="1" applyFont="1" applyBorder="1" applyAlignment="1">
      <alignment horizontal="center"/>
    </xf>
    <xf numFmtId="4" fontId="15"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Border="1" applyAlignment="1">
      <alignment vertical="top" wrapText="1"/>
    </xf>
    <xf numFmtId="0" fontId="8" fillId="3"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3" borderId="1" xfId="0" applyFont="1" applyFill="1" applyBorder="1" applyAlignment="1">
      <alignment horizontal="justify" vertical="top" wrapText="1"/>
    </xf>
    <xf numFmtId="0" fontId="9" fillId="0" borderId="1" xfId="0" applyFont="1" applyBorder="1" applyAlignment="1">
      <alignment horizontal="justify" vertical="top" wrapText="1"/>
    </xf>
    <xf numFmtId="2" fontId="5" fillId="0" borderId="1" xfId="0" applyNumberFormat="1" applyFont="1" applyBorder="1" applyAlignment="1">
      <alignment horizontal="center"/>
    </xf>
    <xf numFmtId="0" fontId="21" fillId="0" borderId="2" xfId="0" applyFont="1" applyBorder="1" applyAlignment="1">
      <alignment vertical="top" wrapText="1"/>
    </xf>
    <xf numFmtId="0" fontId="5" fillId="0" borderId="3" xfId="0" applyFont="1" applyBorder="1" applyAlignment="1">
      <alignment horizontal="center" vertical="top" wrapText="1"/>
    </xf>
    <xf numFmtId="4" fontId="14"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2" fillId="0" borderId="0" xfId="0" applyFont="1" applyAlignment="1">
      <alignment horizontal="right" indent="15"/>
    </xf>
    <xf numFmtId="0" fontId="22" fillId="0" borderId="0" xfId="0" applyFont="1" applyAlignment="1">
      <alignment horizontal="center"/>
    </xf>
    <xf numFmtId="0" fontId="22" fillId="0" borderId="0" xfId="0" applyFont="1" applyAlignment="1">
      <alignment horizontal="right"/>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5" fillId="0" borderId="15" xfId="0" applyFont="1" applyBorder="1" applyAlignment="1">
      <alignment horizontal="justify" vertical="top" wrapText="1"/>
    </xf>
    <xf numFmtId="4" fontId="15" fillId="0" borderId="3"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8" xfId="0" applyFont="1" applyBorder="1" applyAlignment="1">
      <alignment horizontal="justify" vertical="top" wrapText="1"/>
    </xf>
    <xf numFmtId="0" fontId="4" fillId="0" borderId="15" xfId="0" applyFont="1" applyBorder="1" applyAlignment="1">
      <alignment horizontal="justify" vertical="top" wrapText="1"/>
    </xf>
    <xf numFmtId="4" fontId="14" fillId="0" borderId="2" xfId="0" applyNumberFormat="1" applyFont="1" applyBorder="1" applyAlignment="1">
      <alignment horizontal="center" vertical="top" wrapText="1"/>
    </xf>
    <xf numFmtId="4" fontId="14"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7" xfId="0" applyFont="1" applyBorder="1" applyAlignment="1">
      <alignment horizontal="justify" vertical="top" wrapText="1"/>
    </xf>
    <xf numFmtId="4" fontId="15" fillId="0" borderId="1" xfId="0" applyNumberFormat="1" applyFont="1" applyBorder="1" applyAlignment="1">
      <alignment horizontal="center" vertical="top" wrapText="1"/>
    </xf>
    <xf numFmtId="2" fontId="15"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justify" vertical="top" wrapText="1"/>
    </xf>
    <xf numFmtId="4" fontId="14" fillId="0" borderId="1" xfId="0" applyNumberFormat="1" applyFont="1" applyBorder="1" applyAlignment="1">
      <alignment horizontal="center" vertical="top" wrapText="1"/>
    </xf>
    <xf numFmtId="0" fontId="3" fillId="0" borderId="0" xfId="0" applyFont="1" applyAlignment="1">
      <alignment horizontal="center" wrapText="1"/>
    </xf>
    <xf numFmtId="0" fontId="2" fillId="0" borderId="0" xfId="0" applyFont="1" applyAlignment="1">
      <alignment horizontal="right" wrapText="1"/>
    </xf>
    <xf numFmtId="0" fontId="0" fillId="0" borderId="0" xfId="0" applyAlignment="1">
      <alignment wrapText="1"/>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2" fillId="0" borderId="0" xfId="0" applyFont="1" applyAlignment="1">
      <alignment wrapText="1"/>
    </xf>
    <xf numFmtId="0" fontId="8" fillId="0" borderId="1" xfId="0"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16" fillId="0" borderId="0" xfId="0" applyFont="1" applyAlignment="1">
      <alignment horizontal="right" wrapText="1"/>
    </xf>
    <xf numFmtId="0" fontId="0" fillId="0" borderId="0" xfId="0" applyAlignment="1">
      <alignment horizontal="righ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0" fillId="0" borderId="0" xfId="0" applyFont="1" applyAlignment="1">
      <alignment horizontal="center" wrapText="1"/>
    </xf>
    <xf numFmtId="0" fontId="12" fillId="0" borderId="6" xfId="0" applyFont="1" applyBorder="1" applyAlignment="1">
      <alignment horizontal="right" wrapText="1"/>
    </xf>
    <xf numFmtId="0" fontId="12" fillId="0" borderId="0" xfId="0" applyFont="1" applyAlignment="1">
      <alignment horizontal="right" wrapText="1"/>
    </xf>
    <xf numFmtId="0" fontId="0" fillId="0" borderId="0" xfId="0"/>
    <xf numFmtId="0" fontId="9" fillId="0" borderId="7" xfId="0" applyFont="1" applyBorder="1" applyAlignment="1">
      <alignment horizontal="center" vertical="top"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0" fontId="8" fillId="0" borderId="1" xfId="0" applyFont="1" applyBorder="1" applyAlignment="1">
      <alignment horizontal="justify" vertical="top" wrapText="1"/>
    </xf>
    <xf numFmtId="0" fontId="4"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7"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2" fillId="0" borderId="1" xfId="0" applyFont="1" applyBorder="1" applyAlignment="1">
      <alignment horizontal="center" wrapText="1"/>
    </xf>
    <xf numFmtId="0" fontId="8" fillId="3" borderId="7"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1" xfId="0" applyFont="1" applyFill="1" applyBorder="1" applyAlignment="1">
      <alignment horizontal="justify" vertical="top" wrapText="1"/>
    </xf>
    <xf numFmtId="0" fontId="8" fillId="3" borderId="1" xfId="0" applyFont="1" applyFill="1" applyBorder="1" applyAlignment="1">
      <alignment horizontal="center" vertical="top" wrapText="1"/>
    </xf>
    <xf numFmtId="0" fontId="8" fillId="0" borderId="9" xfId="0" applyFont="1" applyBorder="1" applyAlignment="1">
      <alignment horizontal="center" vertical="top" wrapText="1"/>
    </xf>
    <xf numFmtId="49" fontId="4" fillId="0" borderId="9" xfId="0" applyNumberFormat="1" applyFont="1" applyBorder="1" applyAlignment="1">
      <alignment horizontal="center" vertical="top" wrapText="1"/>
    </xf>
    <xf numFmtId="0" fontId="4" fillId="0" borderId="9" xfId="0" applyFont="1" applyBorder="1" applyAlignment="1">
      <alignment horizontal="center" vertical="top" wrapText="1"/>
    </xf>
    <xf numFmtId="0" fontId="4" fillId="0" borderId="1" xfId="0" applyFont="1" applyBorder="1" applyAlignment="1">
      <alignment horizontal="left" vertical="top" wrapText="1"/>
    </xf>
    <xf numFmtId="0" fontId="14" fillId="0" borderId="6" xfId="0" applyFont="1" applyBorder="1" applyAlignment="1">
      <alignment horizontal="right"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wrapText="1"/>
    </xf>
    <xf numFmtId="0" fontId="8"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8" fillId="3" borderId="1" xfId="0" applyFont="1" applyFill="1" applyBorder="1" applyAlignment="1">
      <alignment horizontal="justify" vertical="top"/>
    </xf>
    <xf numFmtId="0" fontId="4" fillId="3" borderId="1" xfId="0" applyFont="1" applyFill="1" applyBorder="1" applyAlignment="1">
      <alignment horizontal="justify" vertical="top" wrapText="1"/>
    </xf>
    <xf numFmtId="0" fontId="9" fillId="0" borderId="1" xfId="0" applyFont="1" applyBorder="1" applyAlignment="1">
      <alignment horizontal="justify" vertical="top" wrapText="1"/>
    </xf>
    <xf numFmtId="0" fontId="8" fillId="3" borderId="1"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4" fillId="0" borderId="1" xfId="0" applyFont="1" applyBorder="1" applyAlignment="1">
      <alignment horizontal="left"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7"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6" fillId="0" borderId="0" xfId="0" applyFont="1"/>
  </cellXfs>
  <cellStyles count="8">
    <cellStyle name="xl30" xfId="3" xr:uid="{00000000-0005-0000-0000-000000000000}"/>
    <cellStyle name="xl31" xfId="7" xr:uid="{00000000-0005-0000-0000-000001000000}"/>
    <cellStyle name="xl32" xfId="1" xr:uid="{00000000-0005-0000-0000-000002000000}"/>
    <cellStyle name="xl41" xfId="4" xr:uid="{00000000-0005-0000-0000-000003000000}"/>
    <cellStyle name="xl42" xfId="5" xr:uid="{00000000-0005-0000-0000-000004000000}"/>
    <cellStyle name="xl43" xfId="6" xr:uid="{00000000-0005-0000-0000-000005000000}"/>
    <cellStyle name="xl45" xfId="2" xr:uid="{00000000-0005-0000-0000-000006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9566B-325A-4EB7-B325-DD7F84EABCA7}">
  <dimension ref="A1:H41"/>
  <sheetViews>
    <sheetView view="pageBreakPreview" zoomScaleNormal="100" zoomScaleSheetLayoutView="100" workbookViewId="0">
      <selection activeCell="D21" sqref="D21:D22"/>
    </sheetView>
  </sheetViews>
  <sheetFormatPr defaultRowHeight="15" x14ac:dyDescent="0.25"/>
  <cols>
    <col min="1" max="1" width="24.7109375" customWidth="1"/>
    <col min="2" max="2" width="22.28515625" customWidth="1"/>
    <col min="3" max="3" width="15.42578125" customWidth="1"/>
    <col min="4" max="4" width="15.140625" customWidth="1"/>
    <col min="5" max="5" width="15.42578125" customWidth="1"/>
    <col min="6" max="8" width="9.140625" hidden="1" customWidth="1"/>
  </cols>
  <sheetData>
    <row r="1" spans="1:5" ht="15.75" x14ac:dyDescent="0.25">
      <c r="A1" s="96" t="s">
        <v>514</v>
      </c>
      <c r="B1" s="100"/>
      <c r="C1" s="100"/>
      <c r="D1" s="100"/>
      <c r="E1" s="100"/>
    </row>
    <row r="2" spans="1:5" ht="15.75" x14ac:dyDescent="0.25">
      <c r="A2" s="96" t="s">
        <v>517</v>
      </c>
      <c r="B2" s="100"/>
      <c r="C2" s="100"/>
      <c r="D2" s="100"/>
      <c r="E2" s="100"/>
    </row>
    <row r="3" spans="1:5" ht="15.75" x14ac:dyDescent="0.25">
      <c r="A3" s="75"/>
      <c r="B3" s="96" t="s">
        <v>1</v>
      </c>
      <c r="C3" s="96"/>
      <c r="D3" s="96"/>
      <c r="E3" s="96"/>
    </row>
    <row r="4" spans="1:5" ht="15.75" x14ac:dyDescent="0.25">
      <c r="A4" s="76"/>
      <c r="B4" s="96" t="s">
        <v>2</v>
      </c>
      <c r="C4" s="96"/>
      <c r="D4" s="96"/>
      <c r="E4" s="96"/>
    </row>
    <row r="5" spans="1:5" ht="15.75" x14ac:dyDescent="0.25">
      <c r="A5" s="77"/>
      <c r="B5" s="96" t="s">
        <v>563</v>
      </c>
      <c r="C5" s="96"/>
      <c r="D5" s="96"/>
      <c r="E5" s="96"/>
    </row>
    <row r="6" spans="1:5" ht="15.75" x14ac:dyDescent="0.25">
      <c r="A6" s="96" t="s">
        <v>516</v>
      </c>
      <c r="B6" s="100"/>
      <c r="C6" s="100"/>
      <c r="D6" s="100"/>
      <c r="E6" s="100"/>
    </row>
    <row r="7" spans="1:5" ht="15.75" x14ac:dyDescent="0.25">
      <c r="A7" s="96" t="s">
        <v>517</v>
      </c>
      <c r="B7" s="100"/>
      <c r="C7" s="100"/>
      <c r="D7" s="100"/>
      <c r="E7" s="100"/>
    </row>
    <row r="8" spans="1:5" ht="15.75" x14ac:dyDescent="0.25">
      <c r="A8" s="75"/>
      <c r="B8" s="96" t="s">
        <v>1</v>
      </c>
      <c r="C8" s="96"/>
      <c r="D8" s="96"/>
      <c r="E8" s="96"/>
    </row>
    <row r="9" spans="1:5" ht="15.75" x14ac:dyDescent="0.25">
      <c r="A9" s="76"/>
      <c r="B9" s="96" t="s">
        <v>2</v>
      </c>
      <c r="C9" s="96"/>
      <c r="D9" s="96"/>
      <c r="E9" s="96"/>
    </row>
    <row r="10" spans="1:5" ht="15.75" x14ac:dyDescent="0.25">
      <c r="A10" s="77"/>
      <c r="B10" s="96" t="s">
        <v>430</v>
      </c>
      <c r="C10" s="96"/>
      <c r="D10" s="96"/>
      <c r="E10" s="96"/>
    </row>
    <row r="11" spans="1:5" ht="15.75" x14ac:dyDescent="0.25">
      <c r="A11" s="77"/>
      <c r="B11" s="8"/>
      <c r="C11" s="8"/>
      <c r="D11" s="8"/>
      <c r="E11" s="8"/>
    </row>
    <row r="12" spans="1:5" ht="15.75" x14ac:dyDescent="0.25">
      <c r="A12" s="95" t="s">
        <v>518</v>
      </c>
      <c r="B12" s="95"/>
      <c r="C12" s="95"/>
      <c r="D12" s="95"/>
      <c r="E12" s="95"/>
    </row>
    <row r="13" spans="1:5" ht="10.5" customHeight="1" x14ac:dyDescent="0.25">
      <c r="A13" s="95" t="s">
        <v>519</v>
      </c>
      <c r="B13" s="95"/>
      <c r="C13" s="95"/>
      <c r="D13" s="95"/>
      <c r="E13" s="95"/>
    </row>
    <row r="14" spans="1:5" ht="8.25" customHeight="1" x14ac:dyDescent="0.25">
      <c r="A14" s="95"/>
      <c r="B14" s="95"/>
      <c r="C14" s="95"/>
      <c r="D14" s="95"/>
      <c r="E14" s="95"/>
    </row>
    <row r="15" spans="1:5" ht="15.75" x14ac:dyDescent="0.25">
      <c r="A15" s="95" t="s">
        <v>520</v>
      </c>
      <c r="B15" s="95"/>
      <c r="C15" s="95"/>
      <c r="D15" s="95"/>
      <c r="E15" s="95"/>
    </row>
    <row r="16" spans="1:5" ht="15" customHeight="1" x14ac:dyDescent="0.25">
      <c r="A16" s="96" t="s">
        <v>521</v>
      </c>
      <c r="B16" s="97"/>
      <c r="C16" s="97"/>
      <c r="D16" s="97"/>
      <c r="E16" s="97"/>
    </row>
    <row r="17" spans="1:5" ht="15" customHeight="1" x14ac:dyDescent="0.25">
      <c r="A17" s="92" t="s">
        <v>522</v>
      </c>
      <c r="B17" s="92" t="s">
        <v>523</v>
      </c>
      <c r="C17" s="78" t="s">
        <v>166</v>
      </c>
      <c r="D17" s="78" t="s">
        <v>524</v>
      </c>
      <c r="E17" s="98" t="s">
        <v>525</v>
      </c>
    </row>
    <row r="18" spans="1:5" ht="23.25" customHeight="1" x14ac:dyDescent="0.25">
      <c r="A18" s="92"/>
      <c r="B18" s="92"/>
      <c r="C18" s="79"/>
      <c r="D18" s="79"/>
      <c r="E18" s="99"/>
    </row>
    <row r="19" spans="1:5" ht="15" customHeight="1" x14ac:dyDescent="0.25">
      <c r="A19" s="88" t="s">
        <v>526</v>
      </c>
      <c r="B19" s="89" t="s">
        <v>527</v>
      </c>
      <c r="C19" s="90">
        <f>C21+C33</f>
        <v>21594280.470000029</v>
      </c>
      <c r="D19" s="91">
        <f>D21</f>
        <v>0</v>
      </c>
      <c r="E19" s="91">
        <f>E21</f>
        <v>0</v>
      </c>
    </row>
    <row r="20" spans="1:5" ht="24.75" customHeight="1" x14ac:dyDescent="0.25">
      <c r="A20" s="88"/>
      <c r="B20" s="89"/>
      <c r="C20" s="90"/>
      <c r="D20" s="91"/>
      <c r="E20" s="91"/>
    </row>
    <row r="21" spans="1:5" ht="15" customHeight="1" x14ac:dyDescent="0.25">
      <c r="A21" s="88" t="s">
        <v>528</v>
      </c>
      <c r="B21" s="89" t="s">
        <v>529</v>
      </c>
      <c r="C21" s="90">
        <f>C23+C28</f>
        <v>21594280.470000029</v>
      </c>
      <c r="D21" s="91">
        <f>D23+D28</f>
        <v>0</v>
      </c>
      <c r="E21" s="91">
        <f>E23+E28</f>
        <v>0</v>
      </c>
    </row>
    <row r="22" spans="1:5" ht="25.5" customHeight="1" x14ac:dyDescent="0.25">
      <c r="A22" s="88"/>
      <c r="B22" s="89"/>
      <c r="C22" s="90"/>
      <c r="D22" s="91"/>
      <c r="E22" s="91"/>
    </row>
    <row r="23" spans="1:5" ht="25.5" x14ac:dyDescent="0.25">
      <c r="A23" s="27" t="s">
        <v>530</v>
      </c>
      <c r="B23" s="7" t="s">
        <v>531</v>
      </c>
      <c r="C23" s="14">
        <f>C24</f>
        <v>-312724660.13999999</v>
      </c>
      <c r="D23" s="14">
        <f>D24</f>
        <v>-266345531.19</v>
      </c>
      <c r="E23" s="14">
        <f t="shared" ref="D23:E24" si="0">E24</f>
        <v>-314112546.06</v>
      </c>
    </row>
    <row r="24" spans="1:5" ht="38.25" x14ac:dyDescent="0.25">
      <c r="A24" s="27" t="s">
        <v>532</v>
      </c>
      <c r="B24" s="7" t="s">
        <v>533</v>
      </c>
      <c r="C24" s="14">
        <f>C25</f>
        <v>-312724660.13999999</v>
      </c>
      <c r="D24" s="14">
        <f t="shared" si="0"/>
        <v>-266345531.19</v>
      </c>
      <c r="E24" s="14">
        <f t="shared" si="0"/>
        <v>-314112546.06</v>
      </c>
    </row>
    <row r="25" spans="1:5" ht="38.25" x14ac:dyDescent="0.25">
      <c r="A25" s="27" t="s">
        <v>534</v>
      </c>
      <c r="B25" s="7" t="s">
        <v>535</v>
      </c>
      <c r="C25" s="14">
        <f>C26</f>
        <v>-312724660.13999999</v>
      </c>
      <c r="D25" s="14">
        <v>-266345531.19</v>
      </c>
      <c r="E25" s="14">
        <v>-314112546.06</v>
      </c>
    </row>
    <row r="26" spans="1:5" ht="15" customHeight="1" x14ac:dyDescent="0.25">
      <c r="A26" s="92" t="s">
        <v>536</v>
      </c>
      <c r="B26" s="93" t="s">
        <v>537</v>
      </c>
      <c r="C26" s="86">
        <v>-312724660.13999999</v>
      </c>
      <c r="D26" s="94">
        <v>-256943264.97999999</v>
      </c>
      <c r="E26" s="86">
        <v>-304710279.85000002</v>
      </c>
    </row>
    <row r="27" spans="1:5" ht="24.75" customHeight="1" x14ac:dyDescent="0.25">
      <c r="A27" s="92"/>
      <c r="B27" s="93"/>
      <c r="C27" s="87"/>
      <c r="D27" s="94"/>
      <c r="E27" s="87"/>
    </row>
    <row r="28" spans="1:5" ht="25.5" x14ac:dyDescent="0.25">
      <c r="A28" s="27" t="s">
        <v>538</v>
      </c>
      <c r="B28" s="7" t="s">
        <v>539</v>
      </c>
      <c r="C28" s="14">
        <f t="shared" ref="C28:E30" si="1">C29</f>
        <v>334318940.61000001</v>
      </c>
      <c r="D28" s="14">
        <f t="shared" si="1"/>
        <v>266345531.19</v>
      </c>
      <c r="E28" s="14">
        <f t="shared" si="1"/>
        <v>314112546.06</v>
      </c>
    </row>
    <row r="29" spans="1:5" ht="38.25" x14ac:dyDescent="0.25">
      <c r="A29" s="27" t="s">
        <v>540</v>
      </c>
      <c r="B29" s="7" t="s">
        <v>541</v>
      </c>
      <c r="C29" s="14">
        <f t="shared" si="1"/>
        <v>334318940.61000001</v>
      </c>
      <c r="D29" s="14">
        <f t="shared" si="1"/>
        <v>266345531.19</v>
      </c>
      <c r="E29" s="14">
        <f t="shared" si="1"/>
        <v>314112546.06</v>
      </c>
    </row>
    <row r="30" spans="1:5" ht="38.25" x14ac:dyDescent="0.25">
      <c r="A30" s="27" t="s">
        <v>542</v>
      </c>
      <c r="B30" s="7" t="s">
        <v>543</v>
      </c>
      <c r="C30" s="14">
        <f t="shared" si="1"/>
        <v>334318940.61000001</v>
      </c>
      <c r="D30" s="14">
        <f>D31</f>
        <v>266345531.19</v>
      </c>
      <c r="E30" s="14">
        <f>E31</f>
        <v>314112546.06</v>
      </c>
    </row>
    <row r="31" spans="1:5" ht="15" customHeight="1" x14ac:dyDescent="0.25">
      <c r="A31" s="82" t="s">
        <v>544</v>
      </c>
      <c r="B31" s="84" t="s">
        <v>545</v>
      </c>
      <c r="C31" s="86">
        <v>334318940.61000001</v>
      </c>
      <c r="D31" s="86">
        <v>266345531.19</v>
      </c>
      <c r="E31" s="86">
        <v>314112546.06</v>
      </c>
    </row>
    <row r="32" spans="1:5" x14ac:dyDescent="0.25">
      <c r="A32" s="83"/>
      <c r="B32" s="85"/>
      <c r="C32" s="87"/>
      <c r="D32" s="87"/>
      <c r="E32" s="87"/>
    </row>
    <row r="33" spans="1:5" ht="51" x14ac:dyDescent="0.25">
      <c r="A33" s="72" t="s">
        <v>546</v>
      </c>
      <c r="B33" s="80" t="s">
        <v>547</v>
      </c>
      <c r="C33" s="81">
        <f>C34</f>
        <v>0</v>
      </c>
      <c r="D33" s="81">
        <f>D34</f>
        <v>0</v>
      </c>
      <c r="E33" s="81">
        <f>E34</f>
        <v>0</v>
      </c>
    </row>
    <row r="34" spans="1:5" ht="51" x14ac:dyDescent="0.25">
      <c r="A34" s="74" t="s">
        <v>548</v>
      </c>
      <c r="B34" s="29" t="s">
        <v>549</v>
      </c>
      <c r="C34" s="81">
        <f>C39+C35</f>
        <v>0</v>
      </c>
      <c r="D34" s="81">
        <f>D39+D35</f>
        <v>0</v>
      </c>
      <c r="E34" s="81">
        <f>E39+E35</f>
        <v>0</v>
      </c>
    </row>
    <row r="35" spans="1:5" ht="51" x14ac:dyDescent="0.25">
      <c r="A35" s="57" t="s">
        <v>548</v>
      </c>
      <c r="B35" s="6" t="s">
        <v>550</v>
      </c>
      <c r="C35" s="73">
        <f>C36</f>
        <v>-238800</v>
      </c>
      <c r="D35" s="73">
        <f t="shared" ref="D35:E37" si="2">D36</f>
        <v>0</v>
      </c>
      <c r="E35" s="14">
        <f t="shared" si="2"/>
        <v>0</v>
      </c>
    </row>
    <row r="36" spans="1:5" ht="89.25" x14ac:dyDescent="0.25">
      <c r="A36" s="57" t="s">
        <v>551</v>
      </c>
      <c r="B36" s="6" t="s">
        <v>552</v>
      </c>
      <c r="C36" s="73">
        <f>C37</f>
        <v>-238800</v>
      </c>
      <c r="D36" s="73">
        <f t="shared" si="2"/>
        <v>0</v>
      </c>
      <c r="E36" s="14">
        <f t="shared" si="2"/>
        <v>0</v>
      </c>
    </row>
    <row r="37" spans="1:5" ht="114.75" x14ac:dyDescent="0.25">
      <c r="A37" s="57" t="s">
        <v>553</v>
      </c>
      <c r="B37" s="6" t="s">
        <v>554</v>
      </c>
      <c r="C37" s="73">
        <f>C38</f>
        <v>-238800</v>
      </c>
      <c r="D37" s="73">
        <f t="shared" si="2"/>
        <v>0</v>
      </c>
      <c r="E37" s="14">
        <f t="shared" si="2"/>
        <v>0</v>
      </c>
    </row>
    <row r="38" spans="1:5" ht="114.75" x14ac:dyDescent="0.25">
      <c r="A38" s="57" t="s">
        <v>555</v>
      </c>
      <c r="B38" s="6" t="s">
        <v>554</v>
      </c>
      <c r="C38" s="14">
        <v>-238800</v>
      </c>
      <c r="D38" s="14"/>
      <c r="E38" s="14"/>
    </row>
    <row r="39" spans="1:5" ht="63.75" x14ac:dyDescent="0.25">
      <c r="A39" s="57" t="s">
        <v>556</v>
      </c>
      <c r="B39" s="6" t="s">
        <v>557</v>
      </c>
      <c r="C39" s="73">
        <f t="shared" ref="C39:E40" si="3">C40</f>
        <v>238800</v>
      </c>
      <c r="D39" s="73">
        <f t="shared" si="3"/>
        <v>0</v>
      </c>
      <c r="E39" s="14">
        <f t="shared" si="3"/>
        <v>0</v>
      </c>
    </row>
    <row r="40" spans="1:5" ht="89.25" x14ac:dyDescent="0.25">
      <c r="A40" s="57" t="s">
        <v>558</v>
      </c>
      <c r="B40" s="6" t="s">
        <v>559</v>
      </c>
      <c r="C40" s="73">
        <f t="shared" si="3"/>
        <v>238800</v>
      </c>
      <c r="D40" s="73">
        <f t="shared" si="3"/>
        <v>0</v>
      </c>
      <c r="E40" s="14">
        <f t="shared" si="3"/>
        <v>0</v>
      </c>
    </row>
    <row r="41" spans="1:5" ht="114.75" x14ac:dyDescent="0.25">
      <c r="A41" s="57" t="s">
        <v>560</v>
      </c>
      <c r="B41" s="6" t="s">
        <v>561</v>
      </c>
      <c r="C41" s="73">
        <v>238800</v>
      </c>
      <c r="D41" s="73"/>
      <c r="E41" s="14"/>
    </row>
  </sheetData>
  <mergeCells count="37">
    <mergeCell ref="A13:E14"/>
    <mergeCell ref="A1:E1"/>
    <mergeCell ref="A2:E2"/>
    <mergeCell ref="B3:E3"/>
    <mergeCell ref="B4:E4"/>
    <mergeCell ref="B5:E5"/>
    <mergeCell ref="A6:E6"/>
    <mergeCell ref="A7:E7"/>
    <mergeCell ref="B8:E8"/>
    <mergeCell ref="B9:E9"/>
    <mergeCell ref="B10:E10"/>
    <mergeCell ref="A12:E12"/>
    <mergeCell ref="A19:A20"/>
    <mergeCell ref="B19:B20"/>
    <mergeCell ref="C19:C20"/>
    <mergeCell ref="D19:D20"/>
    <mergeCell ref="E19:E20"/>
    <mergeCell ref="A15:E15"/>
    <mergeCell ref="A16:E16"/>
    <mergeCell ref="A17:A18"/>
    <mergeCell ref="B17:B18"/>
    <mergeCell ref="E17:E18"/>
    <mergeCell ref="A26:A27"/>
    <mergeCell ref="B26:B27"/>
    <mergeCell ref="C26:C27"/>
    <mergeCell ref="D26:D27"/>
    <mergeCell ref="E26:E27"/>
    <mergeCell ref="A21:A22"/>
    <mergeCell ref="B21:B22"/>
    <mergeCell ref="C21:C22"/>
    <mergeCell ref="D21:D22"/>
    <mergeCell ref="E21:E22"/>
    <mergeCell ref="A31:A32"/>
    <mergeCell ref="B31:B32"/>
    <mergeCell ref="C31:C32"/>
    <mergeCell ref="D31:D32"/>
    <mergeCell ref="E31:E32"/>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2"/>
  <sheetViews>
    <sheetView view="pageBreakPreview" topLeftCell="A300" zoomScaleSheetLayoutView="100" workbookViewId="0">
      <selection activeCell="A12" sqref="A12:E12"/>
    </sheetView>
  </sheetViews>
  <sheetFormatPr defaultRowHeight="15" x14ac:dyDescent="0.25"/>
  <cols>
    <col min="1" max="1" width="67.28515625" customWidth="1"/>
    <col min="2" max="2" width="7.85546875" customWidth="1"/>
    <col min="3" max="3" width="3.85546875" customWidth="1"/>
    <col min="4" max="4" width="5.42578125" customWidth="1"/>
    <col min="5" max="5" width="15.140625" customWidth="1"/>
    <col min="6" max="6" width="13.85546875" customWidth="1"/>
    <col min="7" max="7" width="16.42578125" customWidth="1"/>
  </cols>
  <sheetData>
    <row r="1" spans="1:7" ht="15.75" x14ac:dyDescent="0.25">
      <c r="A1" s="108" t="s">
        <v>515</v>
      </c>
      <c r="B1" s="108"/>
      <c r="C1" s="108"/>
      <c r="D1" s="108"/>
      <c r="E1" s="108"/>
      <c r="F1" s="108"/>
      <c r="G1" s="108"/>
    </row>
    <row r="2" spans="1:7" ht="15.75" x14ac:dyDescent="0.25">
      <c r="A2" s="108" t="s">
        <v>0</v>
      </c>
      <c r="B2" s="108"/>
      <c r="C2" s="108"/>
      <c r="D2" s="108"/>
      <c r="E2" s="108"/>
      <c r="F2" s="108"/>
      <c r="G2" s="108"/>
    </row>
    <row r="3" spans="1:7" ht="15.75" x14ac:dyDescent="0.25">
      <c r="A3" s="109"/>
      <c r="B3" s="109"/>
      <c r="C3" s="108" t="s">
        <v>1</v>
      </c>
      <c r="D3" s="108"/>
      <c r="E3" s="108"/>
      <c r="F3" s="108"/>
      <c r="G3" s="108"/>
    </row>
    <row r="4" spans="1:7" ht="15.75" x14ac:dyDescent="0.25">
      <c r="A4" s="109"/>
      <c r="B4" s="109"/>
      <c r="C4" s="108" t="s">
        <v>2</v>
      </c>
      <c r="D4" s="108"/>
      <c r="E4" s="108"/>
      <c r="F4" s="108"/>
      <c r="G4" s="108"/>
    </row>
    <row r="5" spans="1:7" ht="15.75" x14ac:dyDescent="0.25">
      <c r="A5" s="108" t="s">
        <v>563</v>
      </c>
      <c r="B5" s="108"/>
      <c r="C5" s="108"/>
      <c r="D5" s="108"/>
      <c r="E5" s="108"/>
      <c r="F5" s="108"/>
      <c r="G5" s="108"/>
    </row>
    <row r="6" spans="1:7" ht="15.75" customHeight="1" x14ac:dyDescent="0.25">
      <c r="A6" s="108" t="s">
        <v>142</v>
      </c>
      <c r="B6" s="108"/>
      <c r="C6" s="108"/>
      <c r="D6" s="108"/>
      <c r="E6" s="108"/>
      <c r="F6" s="108"/>
      <c r="G6" s="108"/>
    </row>
    <row r="7" spans="1:7" ht="15.75" customHeight="1" x14ac:dyDescent="0.25">
      <c r="A7" s="108" t="s">
        <v>0</v>
      </c>
      <c r="B7" s="108"/>
      <c r="C7" s="108"/>
      <c r="D7" s="108"/>
      <c r="E7" s="108"/>
      <c r="F7" s="108"/>
      <c r="G7" s="108"/>
    </row>
    <row r="8" spans="1:7" ht="15.75" customHeight="1" x14ac:dyDescent="0.25">
      <c r="A8" s="109"/>
      <c r="B8" s="109"/>
      <c r="C8" s="108" t="s">
        <v>1</v>
      </c>
      <c r="D8" s="108"/>
      <c r="E8" s="108"/>
      <c r="F8" s="108"/>
      <c r="G8" s="108"/>
    </row>
    <row r="9" spans="1:7" ht="15.75" customHeight="1" x14ac:dyDescent="0.25">
      <c r="A9" s="109"/>
      <c r="B9" s="109"/>
      <c r="C9" s="108" t="s">
        <v>2</v>
      </c>
      <c r="D9" s="108"/>
      <c r="E9" s="108"/>
      <c r="F9" s="108"/>
      <c r="G9" s="108"/>
    </row>
    <row r="10" spans="1:7" ht="15.75" customHeight="1" x14ac:dyDescent="0.25">
      <c r="A10" s="108" t="s">
        <v>430</v>
      </c>
      <c r="B10" s="108"/>
      <c r="C10" s="108"/>
      <c r="D10" s="108"/>
      <c r="E10" s="108"/>
      <c r="F10" s="108"/>
      <c r="G10" s="108"/>
    </row>
    <row r="11" spans="1:7" x14ac:dyDescent="0.25">
      <c r="A11" s="115"/>
      <c r="B11" s="115"/>
      <c r="D11" s="115"/>
      <c r="E11" s="115"/>
    </row>
    <row r="12" spans="1:7" ht="15.75" customHeight="1" x14ac:dyDescent="0.25">
      <c r="A12" s="112" t="s">
        <v>8</v>
      </c>
      <c r="B12" s="112"/>
      <c r="C12" s="112"/>
      <c r="D12" s="112"/>
      <c r="E12" s="112"/>
    </row>
    <row r="13" spans="1:7" ht="16.5" customHeight="1" x14ac:dyDescent="0.25">
      <c r="A13" s="112" t="s">
        <v>17</v>
      </c>
      <c r="B13" s="112"/>
      <c r="C13" s="112"/>
      <c r="D13" s="112"/>
      <c r="E13" s="112"/>
    </row>
    <row r="14" spans="1:7" ht="16.5" customHeight="1" x14ac:dyDescent="0.25">
      <c r="A14" s="112" t="s">
        <v>18</v>
      </c>
      <c r="B14" s="112"/>
      <c r="C14" s="112"/>
      <c r="D14" s="112"/>
      <c r="E14" s="112"/>
    </row>
    <row r="15" spans="1:7" ht="48.75" customHeight="1" x14ac:dyDescent="0.25">
      <c r="A15" s="112" t="s">
        <v>279</v>
      </c>
      <c r="B15" s="112"/>
      <c r="C15" s="112"/>
      <c r="D15" s="112"/>
      <c r="E15" s="112"/>
    </row>
    <row r="16" spans="1:7" ht="16.5" x14ac:dyDescent="0.25">
      <c r="A16" s="114"/>
      <c r="B16" s="114"/>
      <c r="C16" s="114"/>
      <c r="D16" s="114"/>
      <c r="E16" s="114"/>
    </row>
    <row r="17" spans="1:7" ht="16.5" x14ac:dyDescent="0.25">
      <c r="A17" s="113" t="s">
        <v>151</v>
      </c>
      <c r="B17" s="113"/>
      <c r="C17" s="113"/>
      <c r="D17" s="113"/>
      <c r="E17" s="113"/>
      <c r="F17" s="113"/>
      <c r="G17" s="113"/>
    </row>
    <row r="18" spans="1:7" ht="15" customHeight="1" x14ac:dyDescent="0.25">
      <c r="A18" s="107" t="s">
        <v>9</v>
      </c>
      <c r="B18" s="107" t="s">
        <v>10</v>
      </c>
      <c r="C18" s="107"/>
      <c r="D18" s="116" t="s">
        <v>11</v>
      </c>
      <c r="E18" s="110" t="s">
        <v>278</v>
      </c>
      <c r="F18" s="110" t="s">
        <v>451</v>
      </c>
      <c r="G18" s="110" t="s">
        <v>278</v>
      </c>
    </row>
    <row r="19" spans="1:7" ht="24.75" customHeight="1" x14ac:dyDescent="0.25">
      <c r="A19" s="107"/>
      <c r="B19" s="107"/>
      <c r="C19" s="107"/>
      <c r="D19" s="116"/>
      <c r="E19" s="111"/>
      <c r="F19" s="111"/>
      <c r="G19" s="111"/>
    </row>
    <row r="20" spans="1:7" ht="28.5" customHeight="1" x14ac:dyDescent="0.25">
      <c r="A20" s="69" t="s">
        <v>207</v>
      </c>
      <c r="B20" s="107">
        <v>2100000000</v>
      </c>
      <c r="C20" s="107"/>
      <c r="D20" s="33"/>
      <c r="E20" s="12">
        <f>E21+E35+E52+E57+E83+E91+E103+E108+E113</f>
        <v>183751781.34999999</v>
      </c>
      <c r="F20" s="12">
        <f>F21+F35+F52+F57+F83+F91+F103+F108+F113</f>
        <v>-61839.999999999942</v>
      </c>
      <c r="G20" s="12">
        <f>G21+G35+G52+G57+G83+G91+G103+G108+G113</f>
        <v>183689941.35000002</v>
      </c>
    </row>
    <row r="21" spans="1:7" x14ac:dyDescent="0.25">
      <c r="A21" s="69" t="s">
        <v>74</v>
      </c>
      <c r="B21" s="107">
        <v>2110000000</v>
      </c>
      <c r="C21" s="107"/>
      <c r="D21" s="32"/>
      <c r="E21" s="12">
        <f>E22+E29+E32</f>
        <v>20447662.18</v>
      </c>
      <c r="F21" s="12">
        <f>F22+F29+F32</f>
        <v>0</v>
      </c>
      <c r="G21" s="12">
        <f>G22+G29+G32</f>
        <v>20447662.18</v>
      </c>
    </row>
    <row r="22" spans="1:7" ht="25.5" x14ac:dyDescent="0.25">
      <c r="A22" s="67" t="s">
        <v>75</v>
      </c>
      <c r="B22" s="101">
        <v>2110100000</v>
      </c>
      <c r="C22" s="101"/>
      <c r="D22" s="33"/>
      <c r="E22" s="13">
        <f>E25+E26+E27+E28+E23+E24</f>
        <v>16284550.120000001</v>
      </c>
      <c r="F22" s="13">
        <f t="shared" ref="F22:G22" si="0">F25+F26+F27+F28+F23+F24</f>
        <v>0</v>
      </c>
      <c r="G22" s="13">
        <f t="shared" si="0"/>
        <v>16284550.120000001</v>
      </c>
    </row>
    <row r="23" spans="1:7" ht="43.5" customHeight="1" x14ac:dyDescent="0.25">
      <c r="A23" s="6" t="s">
        <v>490</v>
      </c>
      <c r="B23" s="104" t="s">
        <v>491</v>
      </c>
      <c r="C23" s="105"/>
      <c r="D23" s="57">
        <v>200</v>
      </c>
      <c r="E23" s="13">
        <v>440191.57</v>
      </c>
      <c r="F23" s="13"/>
      <c r="G23" s="13">
        <f>E23+F23</f>
        <v>440191.57</v>
      </c>
    </row>
    <row r="24" spans="1:7" ht="44.25" customHeight="1" x14ac:dyDescent="0.25">
      <c r="A24" s="6" t="s">
        <v>492</v>
      </c>
      <c r="B24" s="104" t="s">
        <v>491</v>
      </c>
      <c r="C24" s="105"/>
      <c r="D24" s="57">
        <v>600</v>
      </c>
      <c r="E24" s="13">
        <v>1217910</v>
      </c>
      <c r="F24" s="13"/>
      <c r="G24" s="13">
        <f>E24+F24</f>
        <v>1217910</v>
      </c>
    </row>
    <row r="25" spans="1:7" ht="42" customHeight="1" x14ac:dyDescent="0.25">
      <c r="A25" s="67" t="s">
        <v>282</v>
      </c>
      <c r="B25" s="101">
        <v>2110100020</v>
      </c>
      <c r="C25" s="101"/>
      <c r="D25" s="33">
        <v>200</v>
      </c>
      <c r="E25" s="13">
        <v>7849859.7300000004</v>
      </c>
      <c r="F25" s="13"/>
      <c r="G25" s="13">
        <f>E25+F25</f>
        <v>7849859.7300000004</v>
      </c>
    </row>
    <row r="26" spans="1:7" ht="42" customHeight="1" x14ac:dyDescent="0.25">
      <c r="A26" s="67" t="s">
        <v>283</v>
      </c>
      <c r="B26" s="101">
        <v>2110100020</v>
      </c>
      <c r="C26" s="101"/>
      <c r="D26" s="33">
        <v>600</v>
      </c>
      <c r="E26" s="13">
        <v>5460676.1200000001</v>
      </c>
      <c r="F26" s="13"/>
      <c r="G26" s="13">
        <f t="shared" ref="G26:G31" si="1">E26+F26</f>
        <v>5460676.1200000001</v>
      </c>
    </row>
    <row r="27" spans="1:7" ht="40.5" customHeight="1" x14ac:dyDescent="0.25">
      <c r="A27" s="67" t="s">
        <v>208</v>
      </c>
      <c r="B27" s="101">
        <v>2110100030</v>
      </c>
      <c r="C27" s="101"/>
      <c r="D27" s="33">
        <v>200</v>
      </c>
      <c r="E27" s="36">
        <v>810862.18</v>
      </c>
      <c r="F27" s="36"/>
      <c r="G27" s="13">
        <f t="shared" si="1"/>
        <v>810862.18</v>
      </c>
    </row>
    <row r="28" spans="1:7" ht="44.25" customHeight="1" x14ac:dyDescent="0.25">
      <c r="A28" s="6" t="s">
        <v>343</v>
      </c>
      <c r="B28" s="106" t="s">
        <v>344</v>
      </c>
      <c r="C28" s="106"/>
      <c r="D28" s="27">
        <v>200</v>
      </c>
      <c r="E28" s="13">
        <v>505050.52</v>
      </c>
      <c r="F28" s="13"/>
      <c r="G28" s="13">
        <f t="shared" si="1"/>
        <v>505050.52</v>
      </c>
    </row>
    <row r="29" spans="1:7" ht="18.75" customHeight="1" x14ac:dyDescent="0.25">
      <c r="A29" s="6" t="s">
        <v>76</v>
      </c>
      <c r="B29" s="106" t="s">
        <v>415</v>
      </c>
      <c r="C29" s="106"/>
      <c r="D29" s="27"/>
      <c r="E29" s="13">
        <f>E30+E31</f>
        <v>125000</v>
      </c>
      <c r="F29" s="13">
        <f>F30+F31</f>
        <v>0</v>
      </c>
      <c r="G29" s="13">
        <f>G30+G31</f>
        <v>125000</v>
      </c>
    </row>
    <row r="30" spans="1:7" ht="29.25" customHeight="1" x14ac:dyDescent="0.25">
      <c r="A30" s="6" t="s">
        <v>416</v>
      </c>
      <c r="B30" s="106" t="s">
        <v>417</v>
      </c>
      <c r="C30" s="106"/>
      <c r="D30" s="27">
        <v>200</v>
      </c>
      <c r="E30" s="13">
        <v>75000</v>
      </c>
      <c r="F30" s="13"/>
      <c r="G30" s="13">
        <f t="shared" si="1"/>
        <v>75000</v>
      </c>
    </row>
    <row r="31" spans="1:7" ht="29.25" customHeight="1" x14ac:dyDescent="0.25">
      <c r="A31" s="6" t="s">
        <v>418</v>
      </c>
      <c r="B31" s="106" t="s">
        <v>417</v>
      </c>
      <c r="C31" s="106"/>
      <c r="D31" s="27">
        <v>300</v>
      </c>
      <c r="E31" s="13">
        <v>50000</v>
      </c>
      <c r="F31" s="13"/>
      <c r="G31" s="13">
        <f t="shared" si="1"/>
        <v>50000</v>
      </c>
    </row>
    <row r="32" spans="1:7" ht="41.25" customHeight="1" x14ac:dyDescent="0.25">
      <c r="A32" s="6" t="s">
        <v>453</v>
      </c>
      <c r="B32" s="106" t="s">
        <v>454</v>
      </c>
      <c r="C32" s="106"/>
      <c r="D32" s="27"/>
      <c r="E32" s="13">
        <f>E33+E34</f>
        <v>4038112.06</v>
      </c>
      <c r="F32" s="13">
        <f>F33+F34</f>
        <v>0</v>
      </c>
      <c r="G32" s="13">
        <f>G33+G34</f>
        <v>4038112.06</v>
      </c>
    </row>
    <row r="33" spans="1:7" ht="67.5" customHeight="1" x14ac:dyDescent="0.25">
      <c r="A33" s="6" t="s">
        <v>455</v>
      </c>
      <c r="B33" s="106" t="s">
        <v>456</v>
      </c>
      <c r="C33" s="106"/>
      <c r="D33" s="27">
        <v>200</v>
      </c>
      <c r="E33" s="13">
        <v>0</v>
      </c>
      <c r="F33" s="13"/>
      <c r="G33" s="13">
        <f>E33+F33</f>
        <v>0</v>
      </c>
    </row>
    <row r="34" spans="1:7" ht="67.5" customHeight="1" x14ac:dyDescent="0.25">
      <c r="A34" s="6" t="s">
        <v>480</v>
      </c>
      <c r="B34" s="106" t="s">
        <v>481</v>
      </c>
      <c r="C34" s="106"/>
      <c r="D34" s="27">
        <v>200</v>
      </c>
      <c r="E34" s="13">
        <v>4038112.06</v>
      </c>
      <c r="F34" s="13"/>
      <c r="G34" s="13">
        <f>E34+F34</f>
        <v>4038112.06</v>
      </c>
    </row>
    <row r="35" spans="1:7" ht="27" customHeight="1" x14ac:dyDescent="0.25">
      <c r="A35" s="29" t="s">
        <v>77</v>
      </c>
      <c r="B35" s="107">
        <v>2120000000</v>
      </c>
      <c r="C35" s="107"/>
      <c r="D35" s="33"/>
      <c r="E35" s="12">
        <f>E36</f>
        <v>7754904.3499999996</v>
      </c>
      <c r="F35" s="12">
        <f t="shared" ref="F35:G35" si="2">F36</f>
        <v>0</v>
      </c>
      <c r="G35" s="12">
        <f t="shared" si="2"/>
        <v>7754904.3499999996</v>
      </c>
    </row>
    <row r="36" spans="1:7" ht="29.25" customHeight="1" x14ac:dyDescent="0.25">
      <c r="A36" s="67" t="s">
        <v>78</v>
      </c>
      <c r="B36" s="101">
        <v>2120100000</v>
      </c>
      <c r="C36" s="101"/>
      <c r="D36" s="33"/>
      <c r="E36" s="13">
        <f>SUM(E37:E51)</f>
        <v>7754904.3499999996</v>
      </c>
      <c r="F36" s="13">
        <f t="shared" ref="F36:G36" si="3">SUM(F37:F51)</f>
        <v>0</v>
      </c>
      <c r="G36" s="13">
        <f t="shared" si="3"/>
        <v>7754904.3499999996</v>
      </c>
    </row>
    <row r="37" spans="1:7" ht="41.25" customHeight="1" x14ac:dyDescent="0.25">
      <c r="A37" s="6" t="s">
        <v>382</v>
      </c>
      <c r="B37" s="106" t="s">
        <v>383</v>
      </c>
      <c r="C37" s="106"/>
      <c r="D37" s="27">
        <v>200</v>
      </c>
      <c r="E37" s="13">
        <v>481404.64</v>
      </c>
      <c r="F37" s="13"/>
      <c r="G37" s="13">
        <f>E37+F37</f>
        <v>481404.64</v>
      </c>
    </row>
    <row r="38" spans="1:7" ht="51.75" customHeight="1" x14ac:dyDescent="0.25">
      <c r="A38" s="6" t="s">
        <v>384</v>
      </c>
      <c r="B38" s="106" t="s">
        <v>383</v>
      </c>
      <c r="C38" s="106"/>
      <c r="D38" s="27">
        <v>600</v>
      </c>
      <c r="E38" s="13">
        <v>1319472.68</v>
      </c>
      <c r="F38" s="13"/>
      <c r="G38" s="13">
        <f t="shared" ref="G38:G51" si="4">E38+F38</f>
        <v>1319472.68</v>
      </c>
    </row>
    <row r="39" spans="1:7" ht="79.5" customHeight="1" x14ac:dyDescent="0.25">
      <c r="A39" s="67" t="s">
        <v>366</v>
      </c>
      <c r="B39" s="101" t="s">
        <v>244</v>
      </c>
      <c r="C39" s="101"/>
      <c r="D39" s="33">
        <v>200</v>
      </c>
      <c r="E39" s="37">
        <v>864837.65</v>
      </c>
      <c r="F39" s="37"/>
      <c r="G39" s="13">
        <f t="shared" si="4"/>
        <v>864837.65</v>
      </c>
    </row>
    <row r="40" spans="1:7" ht="83.25" customHeight="1" x14ac:dyDescent="0.25">
      <c r="A40" s="67" t="s">
        <v>367</v>
      </c>
      <c r="B40" s="101" t="s">
        <v>244</v>
      </c>
      <c r="C40" s="101"/>
      <c r="D40" s="33">
        <v>600</v>
      </c>
      <c r="E40" s="37">
        <v>3442530.41</v>
      </c>
      <c r="F40" s="37"/>
      <c r="G40" s="13">
        <f t="shared" si="4"/>
        <v>3442530.41</v>
      </c>
    </row>
    <row r="41" spans="1:7" ht="68.25" customHeight="1" x14ac:dyDescent="0.25">
      <c r="A41" s="67" t="s">
        <v>102</v>
      </c>
      <c r="B41" s="101">
        <v>2120180090</v>
      </c>
      <c r="C41" s="101"/>
      <c r="D41" s="33">
        <v>200</v>
      </c>
      <c r="E41" s="14">
        <v>85782</v>
      </c>
      <c r="F41" s="14"/>
      <c r="G41" s="13">
        <f t="shared" si="4"/>
        <v>85782</v>
      </c>
    </row>
    <row r="42" spans="1:7" ht="80.25" customHeight="1" x14ac:dyDescent="0.25">
      <c r="A42" s="67" t="s">
        <v>161</v>
      </c>
      <c r="B42" s="101">
        <v>2120180090</v>
      </c>
      <c r="C42" s="101"/>
      <c r="D42" s="33">
        <v>600</v>
      </c>
      <c r="E42" s="14">
        <v>42891</v>
      </c>
      <c r="F42" s="14"/>
      <c r="G42" s="13">
        <f t="shared" si="4"/>
        <v>42891</v>
      </c>
    </row>
    <row r="43" spans="1:7" ht="53.25" customHeight="1" x14ac:dyDescent="0.25">
      <c r="A43" s="119" t="s">
        <v>239</v>
      </c>
      <c r="B43" s="101">
        <v>2120180100</v>
      </c>
      <c r="C43" s="101"/>
      <c r="D43" s="102">
        <v>200</v>
      </c>
      <c r="E43" s="86">
        <v>54072</v>
      </c>
      <c r="F43" s="94"/>
      <c r="G43" s="117">
        <f t="shared" si="4"/>
        <v>54072</v>
      </c>
    </row>
    <row r="44" spans="1:7" ht="39" customHeight="1" x14ac:dyDescent="0.25">
      <c r="A44" s="119"/>
      <c r="B44" s="101"/>
      <c r="C44" s="101"/>
      <c r="D44" s="102"/>
      <c r="E44" s="87"/>
      <c r="F44" s="94"/>
      <c r="G44" s="118"/>
    </row>
    <row r="45" spans="1:7" ht="69.75" customHeight="1" x14ac:dyDescent="0.25">
      <c r="A45" s="67" t="s">
        <v>209</v>
      </c>
      <c r="B45" s="101">
        <v>2120180110</v>
      </c>
      <c r="C45" s="101"/>
      <c r="D45" s="33">
        <v>300</v>
      </c>
      <c r="E45" s="14">
        <v>497502.64</v>
      </c>
      <c r="F45" s="14"/>
      <c r="G45" s="13">
        <f t="shared" si="4"/>
        <v>497502.64</v>
      </c>
    </row>
    <row r="46" spans="1:7" ht="234" customHeight="1" x14ac:dyDescent="0.25">
      <c r="A46" s="67" t="s">
        <v>500</v>
      </c>
      <c r="B46" s="102">
        <v>2120181010</v>
      </c>
      <c r="C46" s="103"/>
      <c r="D46" s="33">
        <v>200</v>
      </c>
      <c r="E46" s="14">
        <v>311067.53000000003</v>
      </c>
      <c r="F46" s="14"/>
      <c r="G46" s="13">
        <f t="shared" si="4"/>
        <v>311067.53000000003</v>
      </c>
    </row>
    <row r="47" spans="1:7" ht="249" customHeight="1" x14ac:dyDescent="0.25">
      <c r="A47" s="67" t="s">
        <v>499</v>
      </c>
      <c r="B47" s="102">
        <v>2120181010</v>
      </c>
      <c r="C47" s="103"/>
      <c r="D47" s="33">
        <v>600</v>
      </c>
      <c r="E47" s="14">
        <v>73512</v>
      </c>
      <c r="F47" s="14"/>
      <c r="G47" s="13">
        <f t="shared" si="4"/>
        <v>73512</v>
      </c>
    </row>
    <row r="48" spans="1:7" ht="249.75" customHeight="1" x14ac:dyDescent="0.25">
      <c r="A48" s="11" t="s">
        <v>434</v>
      </c>
      <c r="B48" s="106" t="s">
        <v>431</v>
      </c>
      <c r="C48" s="106"/>
      <c r="D48" s="27">
        <v>200</v>
      </c>
      <c r="E48" s="14">
        <v>247199.04</v>
      </c>
      <c r="F48" s="14"/>
      <c r="G48" s="13">
        <f t="shared" si="4"/>
        <v>247199.04</v>
      </c>
    </row>
    <row r="49" spans="1:7" ht="262.5" customHeight="1" x14ac:dyDescent="0.25">
      <c r="A49" s="11" t="s">
        <v>435</v>
      </c>
      <c r="B49" s="106" t="s">
        <v>431</v>
      </c>
      <c r="C49" s="106"/>
      <c r="D49" s="27">
        <v>600</v>
      </c>
      <c r="E49" s="14">
        <v>334445.76</v>
      </c>
      <c r="F49" s="14"/>
      <c r="G49" s="13">
        <f t="shared" si="4"/>
        <v>334445.76</v>
      </c>
    </row>
    <row r="50" spans="1:7" ht="234" customHeight="1" x14ac:dyDescent="0.25">
      <c r="A50" s="11" t="s">
        <v>436</v>
      </c>
      <c r="B50" s="106" t="s">
        <v>428</v>
      </c>
      <c r="C50" s="106"/>
      <c r="D50" s="33">
        <v>200</v>
      </c>
      <c r="E50" s="14">
        <v>68</v>
      </c>
      <c r="F50" s="14"/>
      <c r="G50" s="13">
        <f t="shared" si="4"/>
        <v>68</v>
      </c>
    </row>
    <row r="51" spans="1:7" ht="234.75" customHeight="1" x14ac:dyDescent="0.25">
      <c r="A51" s="11" t="s">
        <v>437</v>
      </c>
      <c r="B51" s="106" t="s">
        <v>428</v>
      </c>
      <c r="C51" s="106"/>
      <c r="D51" s="33">
        <v>600</v>
      </c>
      <c r="E51" s="14">
        <v>119</v>
      </c>
      <c r="F51" s="14"/>
      <c r="G51" s="13">
        <f t="shared" si="4"/>
        <v>119</v>
      </c>
    </row>
    <row r="52" spans="1:7" x14ac:dyDescent="0.25">
      <c r="A52" s="69" t="s">
        <v>95</v>
      </c>
      <c r="B52" s="107">
        <v>2130000000</v>
      </c>
      <c r="C52" s="107"/>
      <c r="D52" s="33"/>
      <c r="E52" s="12">
        <f>E53</f>
        <v>646400</v>
      </c>
      <c r="F52" s="12">
        <f>F53</f>
        <v>0</v>
      </c>
      <c r="G52" s="12">
        <f>G53</f>
        <v>646400</v>
      </c>
    </row>
    <row r="53" spans="1:7" ht="16.5" customHeight="1" x14ac:dyDescent="0.25">
      <c r="A53" s="67" t="s">
        <v>96</v>
      </c>
      <c r="B53" s="101">
        <v>2130100000</v>
      </c>
      <c r="C53" s="101"/>
      <c r="D53" s="33"/>
      <c r="E53" s="13">
        <f>E54+E56+E55</f>
        <v>646400</v>
      </c>
      <c r="F53" s="13">
        <f>F54+F56+F55</f>
        <v>0</v>
      </c>
      <c r="G53" s="13">
        <f>G54+G56+G55</f>
        <v>646400</v>
      </c>
    </row>
    <row r="54" spans="1:7" ht="42.75" customHeight="1" x14ac:dyDescent="0.25">
      <c r="A54" s="67" t="s">
        <v>103</v>
      </c>
      <c r="B54" s="101">
        <v>2130100070</v>
      </c>
      <c r="C54" s="101"/>
      <c r="D54" s="33">
        <v>200</v>
      </c>
      <c r="E54" s="14">
        <v>581400</v>
      </c>
      <c r="F54" s="14"/>
      <c r="G54" s="14">
        <f>E54+F54</f>
        <v>581400</v>
      </c>
    </row>
    <row r="55" spans="1:7" ht="39.75" customHeight="1" x14ac:dyDescent="0.25">
      <c r="A55" s="67" t="s">
        <v>419</v>
      </c>
      <c r="B55" s="101">
        <v>2130100070</v>
      </c>
      <c r="C55" s="101"/>
      <c r="D55" s="33">
        <v>300</v>
      </c>
      <c r="E55" s="14">
        <v>25000</v>
      </c>
      <c r="F55" s="14"/>
      <c r="G55" s="14">
        <f>E55+F55</f>
        <v>25000</v>
      </c>
    </row>
    <row r="56" spans="1:7" ht="54" customHeight="1" x14ac:dyDescent="0.25">
      <c r="A56" s="67" t="s">
        <v>97</v>
      </c>
      <c r="B56" s="101">
        <v>2130100070</v>
      </c>
      <c r="C56" s="101"/>
      <c r="D56" s="33">
        <v>600</v>
      </c>
      <c r="E56" s="14">
        <v>40000</v>
      </c>
      <c r="F56" s="14"/>
      <c r="G56" s="14">
        <f>E56+F56</f>
        <v>40000</v>
      </c>
    </row>
    <row r="57" spans="1:7" ht="18.75" customHeight="1" x14ac:dyDescent="0.25">
      <c r="A57" s="69" t="s">
        <v>79</v>
      </c>
      <c r="B57" s="107">
        <v>2140000000</v>
      </c>
      <c r="C57" s="107"/>
      <c r="D57" s="33"/>
      <c r="E57" s="12">
        <f>E58+E66+E80</f>
        <v>62877019.649999999</v>
      </c>
      <c r="F57" s="12">
        <f t="shared" ref="F57:G57" si="5">F58+F66+F80</f>
        <v>-483736.06999999995</v>
      </c>
      <c r="G57" s="12">
        <f t="shared" si="5"/>
        <v>62393283.580000006</v>
      </c>
    </row>
    <row r="58" spans="1:7" x14ac:dyDescent="0.25">
      <c r="A58" s="67" t="s">
        <v>80</v>
      </c>
      <c r="B58" s="101">
        <v>2140100000</v>
      </c>
      <c r="C58" s="101"/>
      <c r="D58" s="33"/>
      <c r="E58" s="13">
        <f>E59+E60+E61+E62+E63+E64+E65</f>
        <v>9952917.0500000007</v>
      </c>
      <c r="F58" s="13">
        <f t="shared" ref="F58:G58" si="6">F59+F60+F61+F62+F63+F64+F65</f>
        <v>-165805.94999999998</v>
      </c>
      <c r="G58" s="13">
        <f t="shared" si="6"/>
        <v>9787111.1000000015</v>
      </c>
    </row>
    <row r="59" spans="1:7" ht="64.5" customHeight="1" x14ac:dyDescent="0.25">
      <c r="A59" s="67" t="s">
        <v>284</v>
      </c>
      <c r="B59" s="101">
        <v>2140100080</v>
      </c>
      <c r="C59" s="101"/>
      <c r="D59" s="33">
        <v>100</v>
      </c>
      <c r="E59" s="14">
        <v>1907600</v>
      </c>
      <c r="F59" s="14">
        <v>-2865</v>
      </c>
      <c r="G59" s="14">
        <f>E59+F59</f>
        <v>1904735</v>
      </c>
    </row>
    <row r="60" spans="1:7" ht="42.75" customHeight="1" x14ac:dyDescent="0.25">
      <c r="A60" s="67" t="s">
        <v>285</v>
      </c>
      <c r="B60" s="101">
        <v>2140100080</v>
      </c>
      <c r="C60" s="101"/>
      <c r="D60" s="33">
        <v>200</v>
      </c>
      <c r="E60" s="14">
        <v>3603917.16</v>
      </c>
      <c r="F60" s="14">
        <v>92014.14</v>
      </c>
      <c r="G60" s="14">
        <f t="shared" ref="G60:G79" si="7">E60+F60</f>
        <v>3695931.3000000003</v>
      </c>
    </row>
    <row r="61" spans="1:7" ht="29.25" customHeight="1" x14ac:dyDescent="0.25">
      <c r="A61" s="67" t="s">
        <v>286</v>
      </c>
      <c r="B61" s="101">
        <v>2140100080</v>
      </c>
      <c r="C61" s="101"/>
      <c r="D61" s="33">
        <v>800</v>
      </c>
      <c r="E61" s="14">
        <v>182300</v>
      </c>
      <c r="F61" s="14">
        <v>-85656</v>
      </c>
      <c r="G61" s="14">
        <f t="shared" si="7"/>
        <v>96644</v>
      </c>
    </row>
    <row r="62" spans="1:7" ht="41.25" customHeight="1" x14ac:dyDescent="0.25">
      <c r="A62" s="67" t="s">
        <v>287</v>
      </c>
      <c r="B62" s="101">
        <v>2140100110</v>
      </c>
      <c r="C62" s="101"/>
      <c r="D62" s="33">
        <v>200</v>
      </c>
      <c r="E62" s="14">
        <v>1620571</v>
      </c>
      <c r="F62" s="14"/>
      <c r="G62" s="14">
        <f t="shared" si="7"/>
        <v>1620571</v>
      </c>
    </row>
    <row r="63" spans="1:7" ht="31.5" customHeight="1" x14ac:dyDescent="0.25">
      <c r="A63" s="67" t="s">
        <v>104</v>
      </c>
      <c r="B63" s="101">
        <v>2140100060</v>
      </c>
      <c r="C63" s="101"/>
      <c r="D63" s="33">
        <v>200</v>
      </c>
      <c r="E63" s="14">
        <v>1514670</v>
      </c>
      <c r="F63" s="14">
        <v>-212000</v>
      </c>
      <c r="G63" s="14">
        <f t="shared" si="7"/>
        <v>1302670</v>
      </c>
    </row>
    <row r="64" spans="1:7" ht="54.75" customHeight="1" x14ac:dyDescent="0.25">
      <c r="A64" s="6" t="s">
        <v>155</v>
      </c>
      <c r="B64" s="106" t="s">
        <v>385</v>
      </c>
      <c r="C64" s="106"/>
      <c r="D64" s="27">
        <v>100</v>
      </c>
      <c r="E64" s="14">
        <v>944622.07999999996</v>
      </c>
      <c r="F64" s="14"/>
      <c r="G64" s="14">
        <f t="shared" si="7"/>
        <v>944622.07999999996</v>
      </c>
    </row>
    <row r="65" spans="1:7" ht="54.75" customHeight="1" x14ac:dyDescent="0.25">
      <c r="A65" s="6" t="s">
        <v>156</v>
      </c>
      <c r="B65" s="106" t="s">
        <v>386</v>
      </c>
      <c r="C65" s="106"/>
      <c r="D65" s="27">
        <v>100</v>
      </c>
      <c r="E65" s="14">
        <v>179236.81</v>
      </c>
      <c r="F65" s="14">
        <v>42700.91</v>
      </c>
      <c r="G65" s="14">
        <f t="shared" si="7"/>
        <v>221937.72</v>
      </c>
    </row>
    <row r="66" spans="1:7" x14ac:dyDescent="0.25">
      <c r="A66" s="67" t="s">
        <v>81</v>
      </c>
      <c r="B66" s="101">
        <v>2140200000</v>
      </c>
      <c r="C66" s="101"/>
      <c r="D66" s="33"/>
      <c r="E66" s="13">
        <f>E67+E68+E69+E70+E71+E72+E73+E74+E75+E76+E77+E78+E79</f>
        <v>52639391.359999999</v>
      </c>
      <c r="F66" s="13">
        <f t="shared" ref="F66:G66" si="8">F67+F68+F69+F70+F71+F72+F73+F74+F75+F76+F77+F78+F79</f>
        <v>-317930.12</v>
      </c>
      <c r="G66" s="13">
        <f t="shared" si="8"/>
        <v>52321461.240000002</v>
      </c>
    </row>
    <row r="67" spans="1:7" ht="68.25" customHeight="1" x14ac:dyDescent="0.25">
      <c r="A67" s="67" t="s">
        <v>288</v>
      </c>
      <c r="B67" s="101">
        <v>2140200090</v>
      </c>
      <c r="C67" s="101"/>
      <c r="D67" s="33">
        <v>100</v>
      </c>
      <c r="E67" s="14">
        <v>898000</v>
      </c>
      <c r="F67" s="14">
        <v>-4000</v>
      </c>
      <c r="G67" s="14">
        <f t="shared" si="7"/>
        <v>894000</v>
      </c>
    </row>
    <row r="68" spans="1:7" ht="42" customHeight="1" x14ac:dyDescent="0.25">
      <c r="A68" s="67" t="s">
        <v>289</v>
      </c>
      <c r="B68" s="101">
        <v>2140200090</v>
      </c>
      <c r="C68" s="101"/>
      <c r="D68" s="33">
        <v>200</v>
      </c>
      <c r="E68" s="14">
        <v>14101541.34</v>
      </c>
      <c r="F68" s="14">
        <v>-511885.38</v>
      </c>
      <c r="G68" s="14">
        <f t="shared" si="7"/>
        <v>13589655.959999999</v>
      </c>
    </row>
    <row r="69" spans="1:7" ht="54.75" customHeight="1" x14ac:dyDescent="0.25">
      <c r="A69" s="67" t="s">
        <v>290</v>
      </c>
      <c r="B69" s="101">
        <v>2140200090</v>
      </c>
      <c r="C69" s="101"/>
      <c r="D69" s="33">
        <v>600</v>
      </c>
      <c r="E69" s="14">
        <v>20323732.32</v>
      </c>
      <c r="F69" s="14">
        <v>93760.94</v>
      </c>
      <c r="G69" s="14">
        <f t="shared" si="7"/>
        <v>20417493.260000002</v>
      </c>
    </row>
    <row r="70" spans="1:7" ht="39" customHeight="1" x14ac:dyDescent="0.25">
      <c r="A70" s="67" t="s">
        <v>291</v>
      </c>
      <c r="B70" s="101">
        <v>2140200090</v>
      </c>
      <c r="C70" s="101"/>
      <c r="D70" s="33">
        <v>800</v>
      </c>
      <c r="E70" s="14">
        <v>671296.62</v>
      </c>
      <c r="F70" s="14">
        <v>-80134.59</v>
      </c>
      <c r="G70" s="14">
        <f t="shared" si="7"/>
        <v>591162.03</v>
      </c>
    </row>
    <row r="71" spans="1:7" ht="56.25" customHeight="1" x14ac:dyDescent="0.25">
      <c r="A71" s="67" t="s">
        <v>292</v>
      </c>
      <c r="B71" s="101">
        <v>2140200100</v>
      </c>
      <c r="C71" s="101"/>
      <c r="D71" s="33">
        <v>100</v>
      </c>
      <c r="E71" s="14">
        <v>6804700</v>
      </c>
      <c r="F71" s="14"/>
      <c r="G71" s="14">
        <f t="shared" si="7"/>
        <v>6804700</v>
      </c>
    </row>
    <row r="72" spans="1:7" ht="30" customHeight="1" x14ac:dyDescent="0.25">
      <c r="A72" s="67" t="s">
        <v>105</v>
      </c>
      <c r="B72" s="101">
        <v>2140200100</v>
      </c>
      <c r="C72" s="101"/>
      <c r="D72" s="33">
        <v>200</v>
      </c>
      <c r="E72" s="14">
        <v>1931219</v>
      </c>
      <c r="F72" s="14"/>
      <c r="G72" s="14">
        <f t="shared" si="7"/>
        <v>1931219</v>
      </c>
    </row>
    <row r="73" spans="1:7" ht="20.25" customHeight="1" x14ac:dyDescent="0.25">
      <c r="A73" s="67" t="s">
        <v>293</v>
      </c>
      <c r="B73" s="101">
        <v>2140200100</v>
      </c>
      <c r="C73" s="101"/>
      <c r="D73" s="33">
        <v>800</v>
      </c>
      <c r="E73" s="14">
        <v>5800</v>
      </c>
      <c r="F73" s="14"/>
      <c r="G73" s="14">
        <f t="shared" si="7"/>
        <v>5800</v>
      </c>
    </row>
    <row r="74" spans="1:7" ht="42" customHeight="1" x14ac:dyDescent="0.25">
      <c r="A74" s="67" t="s">
        <v>287</v>
      </c>
      <c r="B74" s="101">
        <v>2140200110</v>
      </c>
      <c r="C74" s="101"/>
      <c r="D74" s="33">
        <v>200</v>
      </c>
      <c r="E74" s="14">
        <v>746830</v>
      </c>
      <c r="F74" s="14"/>
      <c r="G74" s="14">
        <f t="shared" si="7"/>
        <v>746830</v>
      </c>
    </row>
    <row r="75" spans="1:7" ht="30.75" customHeight="1" x14ac:dyDescent="0.25">
      <c r="A75" s="67" t="s">
        <v>104</v>
      </c>
      <c r="B75" s="101">
        <v>2140200060</v>
      </c>
      <c r="C75" s="101"/>
      <c r="D75" s="33">
        <v>200</v>
      </c>
      <c r="E75" s="14">
        <v>620515</v>
      </c>
      <c r="F75" s="14">
        <v>-5500</v>
      </c>
      <c r="G75" s="14">
        <f t="shared" si="7"/>
        <v>615015</v>
      </c>
    </row>
    <row r="76" spans="1:7" ht="56.25" customHeight="1" x14ac:dyDescent="0.25">
      <c r="A76" s="6" t="s">
        <v>155</v>
      </c>
      <c r="B76" s="106" t="s">
        <v>387</v>
      </c>
      <c r="C76" s="106"/>
      <c r="D76" s="27">
        <v>100</v>
      </c>
      <c r="E76" s="14">
        <v>61510.27</v>
      </c>
      <c r="F76" s="14"/>
      <c r="G76" s="14">
        <f t="shared" si="7"/>
        <v>61510.27</v>
      </c>
    </row>
    <row r="77" spans="1:7" ht="56.25" customHeight="1" x14ac:dyDescent="0.25">
      <c r="A77" s="6" t="s">
        <v>156</v>
      </c>
      <c r="B77" s="106" t="s">
        <v>388</v>
      </c>
      <c r="C77" s="106"/>
      <c r="D77" s="27">
        <v>100</v>
      </c>
      <c r="E77" s="14">
        <v>2333886.81</v>
      </c>
      <c r="F77" s="14">
        <v>189828.91</v>
      </c>
      <c r="G77" s="14">
        <f t="shared" si="7"/>
        <v>2523715.7200000002</v>
      </c>
    </row>
    <row r="78" spans="1:7" ht="170.25" customHeight="1" x14ac:dyDescent="0.25">
      <c r="A78" s="6" t="s">
        <v>465</v>
      </c>
      <c r="B78" s="101" t="s">
        <v>452</v>
      </c>
      <c r="C78" s="101"/>
      <c r="D78" s="27">
        <v>100</v>
      </c>
      <c r="E78" s="14">
        <v>1248736.3600000001</v>
      </c>
      <c r="F78" s="14"/>
      <c r="G78" s="14">
        <f t="shared" si="7"/>
        <v>1248736.3600000001</v>
      </c>
    </row>
    <row r="79" spans="1:7" ht="143.25" customHeight="1" x14ac:dyDescent="0.25">
      <c r="A79" s="6" t="s">
        <v>466</v>
      </c>
      <c r="B79" s="101" t="s">
        <v>452</v>
      </c>
      <c r="C79" s="101"/>
      <c r="D79" s="27">
        <v>600</v>
      </c>
      <c r="E79" s="14">
        <v>2891623.64</v>
      </c>
      <c r="F79" s="14"/>
      <c r="G79" s="14">
        <f t="shared" si="7"/>
        <v>2891623.64</v>
      </c>
    </row>
    <row r="80" spans="1:7" ht="32.25" customHeight="1" x14ac:dyDescent="0.25">
      <c r="A80" s="6" t="s">
        <v>472</v>
      </c>
      <c r="B80" s="101" t="s">
        <v>470</v>
      </c>
      <c r="C80" s="101"/>
      <c r="D80" s="33"/>
      <c r="E80" s="14">
        <f>E81+E82</f>
        <v>284711.24</v>
      </c>
      <c r="F80" s="14">
        <f>F81+F82</f>
        <v>0</v>
      </c>
      <c r="G80" s="14">
        <f>G81+G82</f>
        <v>284711.24</v>
      </c>
    </row>
    <row r="81" spans="1:7" ht="117.75" customHeight="1" x14ac:dyDescent="0.25">
      <c r="A81" s="6" t="s">
        <v>473</v>
      </c>
      <c r="B81" s="101" t="s">
        <v>471</v>
      </c>
      <c r="C81" s="101"/>
      <c r="D81" s="33">
        <v>100</v>
      </c>
      <c r="E81" s="14">
        <v>71177.72</v>
      </c>
      <c r="F81" s="14"/>
      <c r="G81" s="14">
        <f>E81+F81</f>
        <v>71177.72</v>
      </c>
    </row>
    <row r="82" spans="1:7" ht="96" customHeight="1" x14ac:dyDescent="0.25">
      <c r="A82" s="6" t="s">
        <v>474</v>
      </c>
      <c r="B82" s="101" t="s">
        <v>471</v>
      </c>
      <c r="C82" s="101"/>
      <c r="D82" s="33">
        <v>600</v>
      </c>
      <c r="E82" s="14">
        <v>213533.52</v>
      </c>
      <c r="F82" s="14"/>
      <c r="G82" s="14">
        <f>E82+F82</f>
        <v>213533.52</v>
      </c>
    </row>
    <row r="83" spans="1:7" ht="27" customHeight="1" x14ac:dyDescent="0.25">
      <c r="A83" s="29" t="s">
        <v>210</v>
      </c>
      <c r="B83" s="107">
        <v>2150000000</v>
      </c>
      <c r="C83" s="107"/>
      <c r="D83" s="33"/>
      <c r="E83" s="12">
        <f>E84+E87</f>
        <v>84891050.5</v>
      </c>
      <c r="F83" s="12">
        <f>F84+F87</f>
        <v>0</v>
      </c>
      <c r="G83" s="12">
        <f>G84+G87</f>
        <v>84891050.5</v>
      </c>
    </row>
    <row r="84" spans="1:7" x14ac:dyDescent="0.25">
      <c r="A84" s="67" t="s">
        <v>80</v>
      </c>
      <c r="B84" s="101">
        <v>2150100000</v>
      </c>
      <c r="C84" s="101"/>
      <c r="D84" s="33"/>
      <c r="E84" s="13">
        <f>E85+E86</f>
        <v>10293483</v>
      </c>
      <c r="F84" s="13">
        <f>F85+F86</f>
        <v>0</v>
      </c>
      <c r="G84" s="13">
        <f>G85+G86</f>
        <v>10293483</v>
      </c>
    </row>
    <row r="85" spans="1:7" ht="106.5" customHeight="1" x14ac:dyDescent="0.25">
      <c r="A85" s="67" t="s">
        <v>242</v>
      </c>
      <c r="B85" s="101">
        <v>2150180170</v>
      </c>
      <c r="C85" s="101"/>
      <c r="D85" s="33">
        <v>100</v>
      </c>
      <c r="E85" s="14">
        <v>10248099</v>
      </c>
      <c r="F85" s="14"/>
      <c r="G85" s="14">
        <f>E85+F85</f>
        <v>10248099</v>
      </c>
    </row>
    <row r="86" spans="1:7" ht="92.25" customHeight="1" x14ac:dyDescent="0.25">
      <c r="A86" s="67" t="s">
        <v>243</v>
      </c>
      <c r="B86" s="101">
        <v>2150180170</v>
      </c>
      <c r="C86" s="101"/>
      <c r="D86" s="33">
        <v>200</v>
      </c>
      <c r="E86" s="14">
        <v>45384</v>
      </c>
      <c r="F86" s="14"/>
      <c r="G86" s="14">
        <f>E86+F86</f>
        <v>45384</v>
      </c>
    </row>
    <row r="87" spans="1:7" x14ac:dyDescent="0.25">
      <c r="A87" s="67" t="s">
        <v>248</v>
      </c>
      <c r="B87" s="101">
        <v>2150200000</v>
      </c>
      <c r="C87" s="101"/>
      <c r="D87" s="33"/>
      <c r="E87" s="13">
        <f>E88+E89+E90</f>
        <v>74597567.5</v>
      </c>
      <c r="F87" s="13">
        <f>F88+F89+F90</f>
        <v>0</v>
      </c>
      <c r="G87" s="13">
        <f>G88+G89+G90</f>
        <v>74597567.5</v>
      </c>
    </row>
    <row r="88" spans="1:7" ht="131.25" customHeight="1" x14ac:dyDescent="0.25">
      <c r="A88" s="67" t="s">
        <v>249</v>
      </c>
      <c r="B88" s="101">
        <v>2150280150</v>
      </c>
      <c r="C88" s="101"/>
      <c r="D88" s="33">
        <v>100</v>
      </c>
      <c r="E88" s="14">
        <v>19105690.5</v>
      </c>
      <c r="F88" s="14"/>
      <c r="G88" s="14">
        <f>E88+F88</f>
        <v>19105690.5</v>
      </c>
    </row>
    <row r="89" spans="1:7" ht="117" customHeight="1" x14ac:dyDescent="0.25">
      <c r="A89" s="67" t="s">
        <v>250</v>
      </c>
      <c r="B89" s="101">
        <v>2150280150</v>
      </c>
      <c r="C89" s="101"/>
      <c r="D89" s="33">
        <v>200</v>
      </c>
      <c r="E89" s="14">
        <v>207631</v>
      </c>
      <c r="F89" s="14"/>
      <c r="G89" s="14">
        <f>E89+F89</f>
        <v>207631</v>
      </c>
    </row>
    <row r="90" spans="1:7" ht="117.75" customHeight="1" x14ac:dyDescent="0.25">
      <c r="A90" s="67" t="s">
        <v>251</v>
      </c>
      <c r="B90" s="101">
        <v>2150280150</v>
      </c>
      <c r="C90" s="101"/>
      <c r="D90" s="33">
        <v>600</v>
      </c>
      <c r="E90" s="14">
        <v>55284246</v>
      </c>
      <c r="F90" s="14"/>
      <c r="G90" s="14">
        <f>E90+F90</f>
        <v>55284246</v>
      </c>
    </row>
    <row r="91" spans="1:7" ht="25.5" x14ac:dyDescent="0.25">
      <c r="A91" s="29" t="s">
        <v>82</v>
      </c>
      <c r="B91" s="107">
        <v>2160000000</v>
      </c>
      <c r="C91" s="107"/>
      <c r="D91" s="33"/>
      <c r="E91" s="12">
        <f>E92+E100</f>
        <v>5962594.6699999999</v>
      </c>
      <c r="F91" s="12">
        <f t="shared" ref="F91:G91" si="9">F92+F100</f>
        <v>421896.07</v>
      </c>
      <c r="G91" s="12">
        <f t="shared" si="9"/>
        <v>6384490.7399999993</v>
      </c>
    </row>
    <row r="92" spans="1:7" x14ac:dyDescent="0.25">
      <c r="A92" s="67" t="s">
        <v>83</v>
      </c>
      <c r="B92" s="101">
        <v>2160100000</v>
      </c>
      <c r="C92" s="101"/>
      <c r="D92" s="33"/>
      <c r="E92" s="14">
        <f>E93+E94+E95+E96+E97+E98+E99</f>
        <v>4218894.67</v>
      </c>
      <c r="F92" s="14">
        <f>F93+F94+F95+F96+F97+F98+F99</f>
        <v>421896.07</v>
      </c>
      <c r="G92" s="14">
        <f>G93+G94+G95+G96+G97+G98+G99</f>
        <v>4640790.7399999993</v>
      </c>
    </row>
    <row r="93" spans="1:7" ht="40.5" customHeight="1" x14ac:dyDescent="0.25">
      <c r="A93" s="67" t="s">
        <v>378</v>
      </c>
      <c r="B93" s="101">
        <v>2160100120</v>
      </c>
      <c r="C93" s="101"/>
      <c r="D93" s="33">
        <v>600</v>
      </c>
      <c r="E93" s="14">
        <v>2206972.79</v>
      </c>
      <c r="F93" s="14">
        <v>390600</v>
      </c>
      <c r="G93" s="14">
        <f>E93+F93</f>
        <v>2597572.79</v>
      </c>
    </row>
    <row r="94" spans="1:7" ht="66.75" customHeight="1" x14ac:dyDescent="0.25">
      <c r="A94" s="6" t="s">
        <v>372</v>
      </c>
      <c r="B94" s="106" t="s">
        <v>345</v>
      </c>
      <c r="C94" s="106"/>
      <c r="D94" s="27">
        <v>600</v>
      </c>
      <c r="E94" s="13">
        <v>4887.4399999999996</v>
      </c>
      <c r="F94" s="13"/>
      <c r="G94" s="14">
        <f t="shared" ref="G94:G99" si="10">E94+F94</f>
        <v>4887.4399999999996</v>
      </c>
    </row>
    <row r="95" spans="1:7" ht="64.5" customHeight="1" x14ac:dyDescent="0.25">
      <c r="A95" s="6" t="s">
        <v>371</v>
      </c>
      <c r="B95" s="106" t="s">
        <v>349</v>
      </c>
      <c r="C95" s="106"/>
      <c r="D95" s="26" t="s">
        <v>350</v>
      </c>
      <c r="E95" s="39">
        <v>402398.99</v>
      </c>
      <c r="F95" s="39"/>
      <c r="G95" s="14">
        <f t="shared" si="10"/>
        <v>402398.99</v>
      </c>
    </row>
    <row r="96" spans="1:7" ht="66.75" customHeight="1" x14ac:dyDescent="0.25">
      <c r="A96" s="6" t="s">
        <v>370</v>
      </c>
      <c r="B96" s="106" t="s">
        <v>346</v>
      </c>
      <c r="C96" s="106"/>
      <c r="D96" s="27">
        <v>600</v>
      </c>
      <c r="E96" s="13">
        <v>1839.77</v>
      </c>
      <c r="F96" s="13"/>
      <c r="G96" s="14">
        <f t="shared" si="10"/>
        <v>1839.77</v>
      </c>
    </row>
    <row r="97" spans="1:7" ht="78" customHeight="1" x14ac:dyDescent="0.25">
      <c r="A97" s="6" t="s">
        <v>348</v>
      </c>
      <c r="B97" s="106" t="s">
        <v>347</v>
      </c>
      <c r="C97" s="106"/>
      <c r="D97" s="27">
        <v>600</v>
      </c>
      <c r="E97" s="16">
        <v>182137.36</v>
      </c>
      <c r="F97" s="16"/>
      <c r="G97" s="14">
        <f t="shared" si="10"/>
        <v>182137.36</v>
      </c>
    </row>
    <row r="98" spans="1:7" ht="39" customHeight="1" x14ac:dyDescent="0.25">
      <c r="A98" s="6" t="s">
        <v>389</v>
      </c>
      <c r="B98" s="106" t="s">
        <v>390</v>
      </c>
      <c r="C98" s="106"/>
      <c r="D98" s="27">
        <v>600</v>
      </c>
      <c r="E98" s="16">
        <v>694187.32</v>
      </c>
      <c r="F98" s="16"/>
      <c r="G98" s="14">
        <f t="shared" si="10"/>
        <v>694187.32</v>
      </c>
    </row>
    <row r="99" spans="1:7" ht="43.5" customHeight="1" x14ac:dyDescent="0.25">
      <c r="A99" s="6" t="s">
        <v>391</v>
      </c>
      <c r="B99" s="106" t="s">
        <v>392</v>
      </c>
      <c r="C99" s="106"/>
      <c r="D99" s="27">
        <v>600</v>
      </c>
      <c r="E99" s="16">
        <v>726471</v>
      </c>
      <c r="F99" s="16">
        <v>31296.07</v>
      </c>
      <c r="G99" s="14">
        <f t="shared" si="10"/>
        <v>757767.07</v>
      </c>
    </row>
    <row r="100" spans="1:7" ht="30" customHeight="1" x14ac:dyDescent="0.25">
      <c r="A100" s="6" t="s">
        <v>478</v>
      </c>
      <c r="B100" s="106" t="s">
        <v>479</v>
      </c>
      <c r="C100" s="106"/>
      <c r="D100" s="33"/>
      <c r="E100" s="16">
        <f>E101+E102</f>
        <v>1743700</v>
      </c>
      <c r="F100" s="16">
        <f>F101+F102</f>
        <v>0</v>
      </c>
      <c r="G100" s="16">
        <f>G101+G102</f>
        <v>1743700</v>
      </c>
    </row>
    <row r="101" spans="1:7" ht="43.5" customHeight="1" x14ac:dyDescent="0.25">
      <c r="A101" s="6" t="s">
        <v>421</v>
      </c>
      <c r="B101" s="106" t="s">
        <v>422</v>
      </c>
      <c r="C101" s="106"/>
      <c r="D101" s="27">
        <v>600</v>
      </c>
      <c r="E101" s="16">
        <v>1719686.2</v>
      </c>
      <c r="F101" s="16"/>
      <c r="G101" s="14">
        <f>E101+F101</f>
        <v>1719686.2</v>
      </c>
    </row>
    <row r="102" spans="1:7" ht="40.5" customHeight="1" x14ac:dyDescent="0.25">
      <c r="A102" s="6" t="s">
        <v>421</v>
      </c>
      <c r="B102" s="106" t="s">
        <v>422</v>
      </c>
      <c r="C102" s="106"/>
      <c r="D102" s="27">
        <v>800</v>
      </c>
      <c r="E102" s="16">
        <v>24013.8</v>
      </c>
      <c r="F102" s="16"/>
      <c r="G102" s="14">
        <f>E102+F102</f>
        <v>24013.8</v>
      </c>
    </row>
    <row r="103" spans="1:7" x14ac:dyDescent="0.25">
      <c r="A103" s="29" t="s">
        <v>84</v>
      </c>
      <c r="B103" s="107">
        <v>2170000000</v>
      </c>
      <c r="C103" s="107"/>
      <c r="D103" s="33"/>
      <c r="E103" s="12">
        <f>E104</f>
        <v>822150</v>
      </c>
      <c r="F103" s="12">
        <f>F104</f>
        <v>0</v>
      </c>
      <c r="G103" s="12">
        <f>G104</f>
        <v>822150</v>
      </c>
    </row>
    <row r="104" spans="1:7" x14ac:dyDescent="0.25">
      <c r="A104" s="67" t="s">
        <v>85</v>
      </c>
      <c r="B104" s="101">
        <v>2170100000</v>
      </c>
      <c r="C104" s="101"/>
      <c r="D104" s="33"/>
      <c r="E104" s="13">
        <f>E105+E106+E107</f>
        <v>822150</v>
      </c>
      <c r="F104" s="13">
        <f>F105+F106+F107</f>
        <v>0</v>
      </c>
      <c r="G104" s="13">
        <f>G105+G106+G107</f>
        <v>822150</v>
      </c>
    </row>
    <row r="105" spans="1:7" ht="53.25" customHeight="1" x14ac:dyDescent="0.25">
      <c r="A105" s="67" t="s">
        <v>294</v>
      </c>
      <c r="B105" s="101">
        <v>2170180200</v>
      </c>
      <c r="C105" s="101"/>
      <c r="D105" s="33">
        <v>600</v>
      </c>
      <c r="E105" s="14">
        <v>28350</v>
      </c>
      <c r="F105" s="14"/>
      <c r="G105" s="14">
        <f>E105+F105</f>
        <v>28350</v>
      </c>
    </row>
    <row r="106" spans="1:7" ht="42.75" customHeight="1" x14ac:dyDescent="0.25">
      <c r="A106" s="67" t="s">
        <v>109</v>
      </c>
      <c r="B106" s="101" t="s">
        <v>211</v>
      </c>
      <c r="C106" s="101"/>
      <c r="D106" s="33">
        <v>200</v>
      </c>
      <c r="E106" s="14">
        <v>155925</v>
      </c>
      <c r="F106" s="14"/>
      <c r="G106" s="14">
        <f>E106+F106</f>
        <v>155925</v>
      </c>
    </row>
    <row r="107" spans="1:7" ht="41.25" customHeight="1" x14ac:dyDescent="0.25">
      <c r="A107" s="67" t="s">
        <v>110</v>
      </c>
      <c r="B107" s="101" t="s">
        <v>211</v>
      </c>
      <c r="C107" s="101"/>
      <c r="D107" s="33">
        <v>600</v>
      </c>
      <c r="E107" s="14">
        <v>637875</v>
      </c>
      <c r="F107" s="14"/>
      <c r="G107" s="14">
        <f>E107+F107</f>
        <v>637875</v>
      </c>
    </row>
    <row r="108" spans="1:7" x14ac:dyDescent="0.25">
      <c r="A108" s="69" t="s">
        <v>160</v>
      </c>
      <c r="B108" s="107">
        <v>2180000000</v>
      </c>
      <c r="C108" s="107"/>
      <c r="D108" s="32"/>
      <c r="E108" s="12">
        <f>E109</f>
        <v>270000</v>
      </c>
      <c r="F108" s="12">
        <f>F109</f>
        <v>0</v>
      </c>
      <c r="G108" s="12">
        <f>G109</f>
        <v>270000</v>
      </c>
    </row>
    <row r="109" spans="1:7" ht="21" customHeight="1" x14ac:dyDescent="0.25">
      <c r="A109" s="67" t="s">
        <v>76</v>
      </c>
      <c r="B109" s="101">
        <v>2180100000</v>
      </c>
      <c r="C109" s="101"/>
      <c r="D109" s="32"/>
      <c r="E109" s="13">
        <f>E110+E111+E112</f>
        <v>270000</v>
      </c>
      <c r="F109" s="13">
        <f>F110+F111+F112</f>
        <v>0</v>
      </c>
      <c r="G109" s="13">
        <f>G110+G111+G112</f>
        <v>270000</v>
      </c>
    </row>
    <row r="110" spans="1:7" ht="54" customHeight="1" x14ac:dyDescent="0.25">
      <c r="A110" s="67" t="s">
        <v>424</v>
      </c>
      <c r="B110" s="101">
        <v>2180100130</v>
      </c>
      <c r="C110" s="101"/>
      <c r="D110" s="33">
        <v>300</v>
      </c>
      <c r="E110" s="14">
        <v>54000</v>
      </c>
      <c r="F110" s="14"/>
      <c r="G110" s="14">
        <f>E110+F110</f>
        <v>54000</v>
      </c>
    </row>
    <row r="111" spans="1:7" ht="27" customHeight="1" x14ac:dyDescent="0.25">
      <c r="A111" s="67" t="s">
        <v>393</v>
      </c>
      <c r="B111" s="101">
        <v>2180100140</v>
      </c>
      <c r="C111" s="101"/>
      <c r="D111" s="33">
        <v>300</v>
      </c>
      <c r="E111" s="14">
        <v>156000</v>
      </c>
      <c r="F111" s="14"/>
      <c r="G111" s="14">
        <f>E111+F111</f>
        <v>156000</v>
      </c>
    </row>
    <row r="112" spans="1:7" ht="30" customHeight="1" x14ac:dyDescent="0.25">
      <c r="A112" s="67" t="s">
        <v>394</v>
      </c>
      <c r="B112" s="101">
        <v>2180100150</v>
      </c>
      <c r="C112" s="101"/>
      <c r="D112" s="33">
        <v>300</v>
      </c>
      <c r="E112" s="14">
        <v>60000</v>
      </c>
      <c r="F112" s="14"/>
      <c r="G112" s="14">
        <f>E112+F112</f>
        <v>60000</v>
      </c>
    </row>
    <row r="113" spans="1:7" ht="41.25" customHeight="1" x14ac:dyDescent="0.25">
      <c r="A113" s="69" t="s">
        <v>141</v>
      </c>
      <c r="B113" s="107">
        <v>2190000000</v>
      </c>
      <c r="C113" s="107"/>
      <c r="D113" s="33"/>
      <c r="E113" s="12">
        <f>E114</f>
        <v>80000</v>
      </c>
      <c r="F113" s="12">
        <f t="shared" ref="F113:G113" si="11">F114</f>
        <v>0</v>
      </c>
      <c r="G113" s="12">
        <f t="shared" si="11"/>
        <v>80000</v>
      </c>
    </row>
    <row r="114" spans="1:7" ht="20.25" customHeight="1" x14ac:dyDescent="0.25">
      <c r="A114" s="67" t="s">
        <v>76</v>
      </c>
      <c r="B114" s="101">
        <v>2190100000</v>
      </c>
      <c r="C114" s="101"/>
      <c r="D114" s="33"/>
      <c r="E114" s="13">
        <f>E115+E116</f>
        <v>80000</v>
      </c>
      <c r="F114" s="13">
        <f>F115+F116</f>
        <v>0</v>
      </c>
      <c r="G114" s="13">
        <f>G115+G116</f>
        <v>80000</v>
      </c>
    </row>
    <row r="115" spans="1:7" ht="42.75" customHeight="1" x14ac:dyDescent="0.25">
      <c r="A115" s="67" t="s">
        <v>152</v>
      </c>
      <c r="B115" s="101">
        <v>2190100430</v>
      </c>
      <c r="C115" s="101"/>
      <c r="D115" s="33">
        <v>200</v>
      </c>
      <c r="E115" s="14">
        <v>77000</v>
      </c>
      <c r="F115" s="14"/>
      <c r="G115" s="14">
        <f>E115+F115</f>
        <v>77000</v>
      </c>
    </row>
    <row r="116" spans="1:7" ht="57" customHeight="1" x14ac:dyDescent="0.25">
      <c r="A116" s="67" t="s">
        <v>425</v>
      </c>
      <c r="B116" s="101">
        <v>2190100440</v>
      </c>
      <c r="C116" s="101"/>
      <c r="D116" s="33">
        <v>300</v>
      </c>
      <c r="E116" s="14">
        <v>3000</v>
      </c>
      <c r="F116" s="14"/>
      <c r="G116" s="14">
        <f>E116+F116</f>
        <v>3000</v>
      </c>
    </row>
    <row r="117" spans="1:7" ht="25.5" customHeight="1" x14ac:dyDescent="0.25">
      <c r="A117" s="67" t="s">
        <v>332</v>
      </c>
      <c r="B117" s="107">
        <v>2200000000</v>
      </c>
      <c r="C117" s="107"/>
      <c r="D117" s="33"/>
      <c r="E117" s="12">
        <f>E118+E138+E146</f>
        <v>15714944.16</v>
      </c>
      <c r="F117" s="12">
        <f t="shared" ref="F117:G117" si="12">F118+F138+F146</f>
        <v>61840</v>
      </c>
      <c r="G117" s="12">
        <f t="shared" si="12"/>
        <v>15776784.16</v>
      </c>
    </row>
    <row r="118" spans="1:7" ht="21.75" customHeight="1" x14ac:dyDescent="0.25">
      <c r="A118" s="29" t="s">
        <v>212</v>
      </c>
      <c r="B118" s="107">
        <v>2210000000</v>
      </c>
      <c r="C118" s="107"/>
      <c r="D118" s="32"/>
      <c r="E118" s="12">
        <f>E119+E124+E126+E131+E136</f>
        <v>11436719.16</v>
      </c>
      <c r="F118" s="12">
        <f t="shared" ref="F118:G118" si="13">F119+F124+F126+F131+F136</f>
        <v>40075</v>
      </c>
      <c r="G118" s="12">
        <f t="shared" si="13"/>
        <v>11476794.16</v>
      </c>
    </row>
    <row r="119" spans="1:7" x14ac:dyDescent="0.25">
      <c r="A119" s="67" t="s">
        <v>87</v>
      </c>
      <c r="B119" s="101">
        <v>2210100000</v>
      </c>
      <c r="C119" s="101"/>
      <c r="D119" s="33"/>
      <c r="E119" s="13">
        <f>E120+E121+E122+E123</f>
        <v>5180160.7200000007</v>
      </c>
      <c r="F119" s="13">
        <f>F120+F121+F122+F123</f>
        <v>32075</v>
      </c>
      <c r="G119" s="13">
        <f>G120+G121+G122+G123</f>
        <v>5212235.7200000007</v>
      </c>
    </row>
    <row r="120" spans="1:7" ht="67.5" customHeight="1" x14ac:dyDescent="0.25">
      <c r="A120" s="67" t="s">
        <v>295</v>
      </c>
      <c r="B120" s="101">
        <v>2210100170</v>
      </c>
      <c r="C120" s="101"/>
      <c r="D120" s="33">
        <v>100</v>
      </c>
      <c r="E120" s="14">
        <v>2042736</v>
      </c>
      <c r="F120" s="14">
        <v>40075</v>
      </c>
      <c r="G120" s="14">
        <f>E120+F120</f>
        <v>2082811</v>
      </c>
    </row>
    <row r="121" spans="1:7" ht="42" customHeight="1" x14ac:dyDescent="0.25">
      <c r="A121" s="67" t="s">
        <v>296</v>
      </c>
      <c r="B121" s="101">
        <v>2210100170</v>
      </c>
      <c r="C121" s="101"/>
      <c r="D121" s="33">
        <v>200</v>
      </c>
      <c r="E121" s="14">
        <v>2715898.72</v>
      </c>
      <c r="F121" s="14">
        <v>-8000</v>
      </c>
      <c r="G121" s="14">
        <f t="shared" ref="G121:G137" si="14">E121+F121</f>
        <v>2707898.72</v>
      </c>
    </row>
    <row r="122" spans="1:7" ht="26.25" customHeight="1" x14ac:dyDescent="0.25">
      <c r="A122" s="67" t="s">
        <v>297</v>
      </c>
      <c r="B122" s="101">
        <v>2210100170</v>
      </c>
      <c r="C122" s="101"/>
      <c r="D122" s="33">
        <v>800</v>
      </c>
      <c r="E122" s="14">
        <v>33088</v>
      </c>
      <c r="F122" s="14"/>
      <c r="G122" s="14">
        <f t="shared" si="14"/>
        <v>33088</v>
      </c>
    </row>
    <row r="123" spans="1:7" ht="29.25" customHeight="1" x14ac:dyDescent="0.25">
      <c r="A123" s="67" t="s">
        <v>106</v>
      </c>
      <c r="B123" s="101">
        <v>2210100180</v>
      </c>
      <c r="C123" s="101"/>
      <c r="D123" s="33">
        <v>200</v>
      </c>
      <c r="E123" s="14">
        <v>388438</v>
      </c>
      <c r="F123" s="14"/>
      <c r="G123" s="14">
        <f t="shared" si="14"/>
        <v>388438</v>
      </c>
    </row>
    <row r="124" spans="1:7" ht="25.5" x14ac:dyDescent="0.25">
      <c r="A124" s="67" t="s">
        <v>88</v>
      </c>
      <c r="B124" s="101">
        <v>2210200000</v>
      </c>
      <c r="C124" s="101"/>
      <c r="D124" s="33"/>
      <c r="E124" s="13">
        <f>E125</f>
        <v>0</v>
      </c>
      <c r="F124" s="13">
        <f>F125</f>
        <v>0</v>
      </c>
      <c r="G124" s="13">
        <f>G125</f>
        <v>0</v>
      </c>
    </row>
    <row r="125" spans="1:7" ht="42" customHeight="1" x14ac:dyDescent="0.25">
      <c r="A125" s="67" t="s">
        <v>298</v>
      </c>
      <c r="B125" s="101">
        <v>2210200190</v>
      </c>
      <c r="C125" s="101"/>
      <c r="D125" s="33">
        <v>200</v>
      </c>
      <c r="E125" s="14">
        <v>0</v>
      </c>
      <c r="F125" s="14"/>
      <c r="G125" s="14">
        <f t="shared" si="14"/>
        <v>0</v>
      </c>
    </row>
    <row r="126" spans="1:7" ht="27" customHeight="1" x14ac:dyDescent="0.25">
      <c r="A126" s="67" t="s">
        <v>89</v>
      </c>
      <c r="B126" s="101">
        <v>2210300000</v>
      </c>
      <c r="C126" s="101"/>
      <c r="D126" s="33"/>
      <c r="E126" s="13">
        <f>E127+E128+E129+E130</f>
        <v>3536755</v>
      </c>
      <c r="F126" s="13">
        <f>F127+F128+F129+F130</f>
        <v>0</v>
      </c>
      <c r="G126" s="13">
        <f>G127+G128+G129+G130</f>
        <v>3536755</v>
      </c>
    </row>
    <row r="127" spans="1:7" ht="81" customHeight="1" x14ac:dyDescent="0.25">
      <c r="A127" s="67" t="s">
        <v>299</v>
      </c>
      <c r="B127" s="101" t="s">
        <v>214</v>
      </c>
      <c r="C127" s="101"/>
      <c r="D127" s="33">
        <v>100</v>
      </c>
      <c r="E127" s="14">
        <v>286730</v>
      </c>
      <c r="F127" s="14"/>
      <c r="G127" s="14">
        <f t="shared" si="14"/>
        <v>286730</v>
      </c>
    </row>
    <row r="128" spans="1:7" ht="80.25" customHeight="1" x14ac:dyDescent="0.25">
      <c r="A128" s="6" t="s">
        <v>351</v>
      </c>
      <c r="B128" s="106" t="s">
        <v>213</v>
      </c>
      <c r="C128" s="106"/>
      <c r="D128" s="38" t="s">
        <v>7</v>
      </c>
      <c r="E128" s="14">
        <v>2580567</v>
      </c>
      <c r="F128" s="14"/>
      <c r="G128" s="14">
        <f t="shared" si="14"/>
        <v>2580567</v>
      </c>
    </row>
    <row r="129" spans="1:7" ht="57" customHeight="1" x14ac:dyDescent="0.25">
      <c r="A129" s="6" t="s">
        <v>155</v>
      </c>
      <c r="B129" s="106" t="s">
        <v>395</v>
      </c>
      <c r="C129" s="106"/>
      <c r="D129" s="27">
        <v>100</v>
      </c>
      <c r="E129" s="14">
        <v>376313</v>
      </c>
      <c r="F129" s="14"/>
      <c r="G129" s="14">
        <f t="shared" si="14"/>
        <v>376313</v>
      </c>
    </row>
    <row r="130" spans="1:7" ht="54" customHeight="1" x14ac:dyDescent="0.25">
      <c r="A130" s="6" t="s">
        <v>156</v>
      </c>
      <c r="B130" s="106" t="s">
        <v>396</v>
      </c>
      <c r="C130" s="106"/>
      <c r="D130" s="27">
        <v>100</v>
      </c>
      <c r="E130" s="14">
        <v>293145</v>
      </c>
      <c r="F130" s="14"/>
      <c r="G130" s="14">
        <f t="shared" si="14"/>
        <v>293145</v>
      </c>
    </row>
    <row r="131" spans="1:7" ht="19.5" customHeight="1" x14ac:dyDescent="0.25">
      <c r="A131" s="67" t="s">
        <v>333</v>
      </c>
      <c r="B131" s="101">
        <v>2210400000</v>
      </c>
      <c r="C131" s="101"/>
      <c r="D131" s="33"/>
      <c r="E131" s="13">
        <f>E132+E133+E134+E135</f>
        <v>2611190.4300000002</v>
      </c>
      <c r="F131" s="13">
        <f>F132+F133+F134+F135</f>
        <v>8000</v>
      </c>
      <c r="G131" s="13">
        <f>G132+G133+G134+G135</f>
        <v>2619190.4300000002</v>
      </c>
    </row>
    <row r="132" spans="1:7" ht="79.5" customHeight="1" x14ac:dyDescent="0.25">
      <c r="A132" s="67" t="s">
        <v>145</v>
      </c>
      <c r="B132" s="101">
        <v>2210400200</v>
      </c>
      <c r="C132" s="101"/>
      <c r="D132" s="33">
        <v>100</v>
      </c>
      <c r="E132" s="14">
        <v>1756334</v>
      </c>
      <c r="F132" s="14"/>
      <c r="G132" s="14">
        <f t="shared" si="14"/>
        <v>1756334</v>
      </c>
    </row>
    <row r="133" spans="1:7" ht="53.25" customHeight="1" x14ac:dyDescent="0.25">
      <c r="A133" s="67" t="s">
        <v>334</v>
      </c>
      <c r="B133" s="101">
        <v>2210400200</v>
      </c>
      <c r="C133" s="101"/>
      <c r="D133" s="33">
        <v>200</v>
      </c>
      <c r="E133" s="14">
        <v>389775.71</v>
      </c>
      <c r="F133" s="14">
        <v>8000</v>
      </c>
      <c r="G133" s="14">
        <f t="shared" si="14"/>
        <v>397775.71</v>
      </c>
    </row>
    <row r="134" spans="1:7" ht="56.25" customHeight="1" x14ac:dyDescent="0.25">
      <c r="A134" s="6" t="s">
        <v>397</v>
      </c>
      <c r="B134" s="106" t="s">
        <v>398</v>
      </c>
      <c r="C134" s="106"/>
      <c r="D134" s="27">
        <v>500</v>
      </c>
      <c r="E134" s="14">
        <v>437709</v>
      </c>
      <c r="F134" s="14"/>
      <c r="G134" s="14">
        <f t="shared" si="14"/>
        <v>437709</v>
      </c>
    </row>
    <row r="135" spans="1:7" ht="53.25" customHeight="1" x14ac:dyDescent="0.25">
      <c r="A135" s="6" t="s">
        <v>399</v>
      </c>
      <c r="B135" s="106" t="s">
        <v>400</v>
      </c>
      <c r="C135" s="106"/>
      <c r="D135" s="27">
        <v>200</v>
      </c>
      <c r="E135" s="14">
        <v>27371.72</v>
      </c>
      <c r="F135" s="14"/>
      <c r="G135" s="14">
        <f t="shared" si="14"/>
        <v>27371.72</v>
      </c>
    </row>
    <row r="136" spans="1:7" ht="16.5" customHeight="1" x14ac:dyDescent="0.25">
      <c r="A136" s="6" t="s">
        <v>467</v>
      </c>
      <c r="B136" s="106" t="s">
        <v>457</v>
      </c>
      <c r="C136" s="106"/>
      <c r="D136" s="27"/>
      <c r="E136" s="14">
        <f>E137</f>
        <v>108613.01</v>
      </c>
      <c r="F136" s="14">
        <f>F137</f>
        <v>0</v>
      </c>
      <c r="G136" s="14">
        <f>G137</f>
        <v>108613.01</v>
      </c>
    </row>
    <row r="137" spans="1:7" ht="42" customHeight="1" x14ac:dyDescent="0.25">
      <c r="A137" s="6" t="s">
        <v>458</v>
      </c>
      <c r="B137" s="106" t="s">
        <v>459</v>
      </c>
      <c r="C137" s="106"/>
      <c r="D137" s="27">
        <v>200</v>
      </c>
      <c r="E137" s="14">
        <v>108613.01</v>
      </c>
      <c r="F137" s="14"/>
      <c r="G137" s="14">
        <f t="shared" si="14"/>
        <v>108613.01</v>
      </c>
    </row>
    <row r="138" spans="1:7" ht="25.5" x14ac:dyDescent="0.25">
      <c r="A138" s="29" t="s">
        <v>90</v>
      </c>
      <c r="B138" s="107">
        <v>2220000000</v>
      </c>
      <c r="C138" s="107"/>
      <c r="D138" s="33"/>
      <c r="E138" s="12">
        <f>E139</f>
        <v>2472225</v>
      </c>
      <c r="F138" s="12">
        <f t="shared" ref="F138:G138" si="15">F139</f>
        <v>21765</v>
      </c>
      <c r="G138" s="12">
        <f t="shared" si="15"/>
        <v>2493990</v>
      </c>
    </row>
    <row r="139" spans="1:7" ht="17.25" customHeight="1" x14ac:dyDescent="0.25">
      <c r="A139" s="67" t="s">
        <v>83</v>
      </c>
      <c r="B139" s="101">
        <v>2220100000</v>
      </c>
      <c r="C139" s="101"/>
      <c r="D139" s="33"/>
      <c r="E139" s="13">
        <f>E140+E141+E142+E143+E144+E145</f>
        <v>2472225</v>
      </c>
      <c r="F139" s="13">
        <f>F140+F141+F142+F143+F144+F145</f>
        <v>21765</v>
      </c>
      <c r="G139" s="13">
        <f>G140+G141+G142+G143+G144+G145</f>
        <v>2493990</v>
      </c>
    </row>
    <row r="140" spans="1:7" ht="69" customHeight="1" x14ac:dyDescent="0.25">
      <c r="A140" s="67" t="s">
        <v>300</v>
      </c>
      <c r="B140" s="101">
        <v>2220100210</v>
      </c>
      <c r="C140" s="101"/>
      <c r="D140" s="33">
        <v>100</v>
      </c>
      <c r="E140" s="14">
        <v>1344827.44</v>
      </c>
      <c r="F140" s="14"/>
      <c r="G140" s="14">
        <f t="shared" ref="G140:G145" si="16">E140+F140</f>
        <v>1344827.44</v>
      </c>
    </row>
    <row r="141" spans="1:7" ht="43.5" customHeight="1" x14ac:dyDescent="0.25">
      <c r="A141" s="67" t="s">
        <v>301</v>
      </c>
      <c r="B141" s="101">
        <v>2220100210</v>
      </c>
      <c r="C141" s="101"/>
      <c r="D141" s="33">
        <v>200</v>
      </c>
      <c r="E141" s="14">
        <v>82347</v>
      </c>
      <c r="F141" s="14"/>
      <c r="G141" s="14">
        <f t="shared" si="16"/>
        <v>82347</v>
      </c>
    </row>
    <row r="142" spans="1:7" ht="90.75" customHeight="1" x14ac:dyDescent="0.25">
      <c r="A142" s="6" t="s">
        <v>352</v>
      </c>
      <c r="B142" s="120" t="s">
        <v>353</v>
      </c>
      <c r="C142" s="120"/>
      <c r="D142" s="10">
        <v>100</v>
      </c>
      <c r="E142" s="14">
        <v>56498.559999999998</v>
      </c>
      <c r="F142" s="14"/>
      <c r="G142" s="14">
        <f t="shared" si="16"/>
        <v>56498.559999999998</v>
      </c>
    </row>
    <row r="143" spans="1:7" ht="91.5" customHeight="1" x14ac:dyDescent="0.25">
      <c r="A143" s="6" t="s">
        <v>354</v>
      </c>
      <c r="B143" s="106" t="s">
        <v>355</v>
      </c>
      <c r="C143" s="106"/>
      <c r="D143" s="26" t="s">
        <v>7</v>
      </c>
      <c r="E143" s="14">
        <v>508487</v>
      </c>
      <c r="F143" s="14"/>
      <c r="G143" s="14">
        <f t="shared" si="16"/>
        <v>508487</v>
      </c>
    </row>
    <row r="144" spans="1:7" ht="51.75" customHeight="1" x14ac:dyDescent="0.25">
      <c r="A144" s="6" t="s">
        <v>155</v>
      </c>
      <c r="B144" s="106" t="s">
        <v>401</v>
      </c>
      <c r="C144" s="106"/>
      <c r="D144" s="27">
        <v>100</v>
      </c>
      <c r="E144" s="14">
        <v>203262</v>
      </c>
      <c r="F144" s="14"/>
      <c r="G144" s="14">
        <f t="shared" si="16"/>
        <v>203262</v>
      </c>
    </row>
    <row r="145" spans="1:7" ht="54" customHeight="1" x14ac:dyDescent="0.25">
      <c r="A145" s="6" t="s">
        <v>156</v>
      </c>
      <c r="B145" s="106" t="s">
        <v>402</v>
      </c>
      <c r="C145" s="106"/>
      <c r="D145" s="27">
        <v>100</v>
      </c>
      <c r="E145" s="14">
        <v>276803</v>
      </c>
      <c r="F145" s="14">
        <v>21765</v>
      </c>
      <c r="G145" s="14">
        <f t="shared" si="16"/>
        <v>298568</v>
      </c>
    </row>
    <row r="146" spans="1:7" ht="27" customHeight="1" x14ac:dyDescent="0.25">
      <c r="A146" s="69" t="s">
        <v>215</v>
      </c>
      <c r="B146" s="107">
        <v>2240000000</v>
      </c>
      <c r="C146" s="107"/>
      <c r="D146" s="32"/>
      <c r="E146" s="12">
        <f t="shared" ref="E146:G147" si="17">E147</f>
        <v>1806000</v>
      </c>
      <c r="F146" s="12">
        <f t="shared" si="17"/>
        <v>0</v>
      </c>
      <c r="G146" s="12">
        <f t="shared" si="17"/>
        <v>1806000</v>
      </c>
    </row>
    <row r="147" spans="1:7" ht="25.5" x14ac:dyDescent="0.25">
      <c r="A147" s="67" t="s">
        <v>216</v>
      </c>
      <c r="B147" s="101">
        <v>2240100000</v>
      </c>
      <c r="C147" s="101"/>
      <c r="D147" s="33"/>
      <c r="E147" s="13">
        <f t="shared" si="17"/>
        <v>1806000</v>
      </c>
      <c r="F147" s="13">
        <f t="shared" si="17"/>
        <v>0</v>
      </c>
      <c r="G147" s="13">
        <f t="shared" si="17"/>
        <v>1806000</v>
      </c>
    </row>
    <row r="148" spans="1:7" ht="30" customHeight="1" x14ac:dyDescent="0.25">
      <c r="A148" s="67" t="s">
        <v>217</v>
      </c>
      <c r="B148" s="101">
        <v>2240100230</v>
      </c>
      <c r="C148" s="101"/>
      <c r="D148" s="33">
        <v>200</v>
      </c>
      <c r="E148" s="14">
        <v>1806000</v>
      </c>
      <c r="F148" s="14"/>
      <c r="G148" s="14">
        <f>E148+F148</f>
        <v>1806000</v>
      </c>
    </row>
    <row r="149" spans="1:7" ht="24.75" customHeight="1" x14ac:dyDescent="0.25">
      <c r="A149" s="69" t="s">
        <v>12</v>
      </c>
      <c r="B149" s="107">
        <v>2300000000</v>
      </c>
      <c r="C149" s="107"/>
      <c r="D149" s="33"/>
      <c r="E149" s="12">
        <f>E150+E156</f>
        <v>1804000</v>
      </c>
      <c r="F149" s="12">
        <f t="shared" ref="F149:G149" si="18">F150+F156</f>
        <v>0</v>
      </c>
      <c r="G149" s="12">
        <f t="shared" si="18"/>
        <v>1804000</v>
      </c>
    </row>
    <row r="150" spans="1:7" ht="39.75" customHeight="1" x14ac:dyDescent="0.25">
      <c r="A150" s="6" t="s">
        <v>218</v>
      </c>
      <c r="B150" s="101">
        <v>2310000000</v>
      </c>
      <c r="C150" s="101"/>
      <c r="D150" s="7"/>
      <c r="E150" s="13">
        <f>E151</f>
        <v>1550000</v>
      </c>
      <c r="F150" s="13">
        <f>F151</f>
        <v>0</v>
      </c>
      <c r="G150" s="13">
        <f>G151</f>
        <v>1550000</v>
      </c>
    </row>
    <row r="151" spans="1:7" ht="32.25" customHeight="1" x14ac:dyDescent="0.25">
      <c r="A151" s="67" t="s">
        <v>91</v>
      </c>
      <c r="B151" s="101">
        <v>2310100000</v>
      </c>
      <c r="C151" s="101"/>
      <c r="D151" s="7"/>
      <c r="E151" s="13">
        <f>E153+E152+E155+E154</f>
        <v>1550000</v>
      </c>
      <c r="F151" s="13">
        <f>F153+F152+F155+F154</f>
        <v>0</v>
      </c>
      <c r="G151" s="13">
        <f>G153+G152+G155+G154</f>
        <v>1550000</v>
      </c>
    </row>
    <row r="152" spans="1:7" ht="68.25" customHeight="1" x14ac:dyDescent="0.25">
      <c r="A152" s="67" t="s">
        <v>375</v>
      </c>
      <c r="B152" s="101">
        <v>2310100240</v>
      </c>
      <c r="C152" s="101"/>
      <c r="D152" s="33">
        <v>100</v>
      </c>
      <c r="E152" s="14">
        <v>0</v>
      </c>
      <c r="F152" s="14"/>
      <c r="G152" s="14">
        <f>E152+F152</f>
        <v>0</v>
      </c>
    </row>
    <row r="153" spans="1:7" ht="42" customHeight="1" x14ac:dyDescent="0.25">
      <c r="A153" s="67" t="s">
        <v>302</v>
      </c>
      <c r="B153" s="101">
        <v>2310100240</v>
      </c>
      <c r="C153" s="101"/>
      <c r="D153" s="33">
        <v>200</v>
      </c>
      <c r="E153" s="14">
        <v>450000</v>
      </c>
      <c r="F153" s="14"/>
      <c r="G153" s="14">
        <f t="shared" ref="G153:G159" si="19">E153+F153</f>
        <v>450000</v>
      </c>
    </row>
    <row r="154" spans="1:7" ht="45" customHeight="1" x14ac:dyDescent="0.25">
      <c r="A154" s="67" t="s">
        <v>468</v>
      </c>
      <c r="B154" s="101">
        <v>2310100240</v>
      </c>
      <c r="C154" s="101"/>
      <c r="D154" s="33">
        <v>600</v>
      </c>
      <c r="E154" s="14">
        <v>388725.13</v>
      </c>
      <c r="F154" s="14"/>
      <c r="G154" s="14">
        <f t="shared" si="19"/>
        <v>388725.13</v>
      </c>
    </row>
    <row r="155" spans="1:7" ht="42.75" customHeight="1" x14ac:dyDescent="0.25">
      <c r="A155" s="67" t="s">
        <v>427</v>
      </c>
      <c r="B155" s="101">
        <v>2310100220</v>
      </c>
      <c r="C155" s="101"/>
      <c r="D155" s="33">
        <v>200</v>
      </c>
      <c r="E155" s="14">
        <v>711274.87</v>
      </c>
      <c r="F155" s="14"/>
      <c r="G155" s="14">
        <f t="shared" si="19"/>
        <v>711274.87</v>
      </c>
    </row>
    <row r="156" spans="1:7" ht="22.5" customHeight="1" x14ac:dyDescent="0.25">
      <c r="A156" s="67" t="s">
        <v>157</v>
      </c>
      <c r="B156" s="101">
        <v>2320000000</v>
      </c>
      <c r="C156" s="101"/>
      <c r="D156" s="33"/>
      <c r="E156" s="13">
        <f>E157</f>
        <v>254000</v>
      </c>
      <c r="F156" s="13">
        <f>F157</f>
        <v>0</v>
      </c>
      <c r="G156" s="13">
        <f>G157</f>
        <v>254000</v>
      </c>
    </row>
    <row r="157" spans="1:7" ht="24.75" customHeight="1" x14ac:dyDescent="0.25">
      <c r="A157" s="67" t="s">
        <v>158</v>
      </c>
      <c r="B157" s="101">
        <v>2320100000</v>
      </c>
      <c r="C157" s="101"/>
      <c r="D157" s="33"/>
      <c r="E157" s="13">
        <f>E158+E159</f>
        <v>254000</v>
      </c>
      <c r="F157" s="13">
        <f>F158+F159</f>
        <v>0</v>
      </c>
      <c r="G157" s="13">
        <f>G158+G159</f>
        <v>254000</v>
      </c>
    </row>
    <row r="158" spans="1:7" ht="53.25" customHeight="1" x14ac:dyDescent="0.25">
      <c r="A158" s="67" t="s">
        <v>162</v>
      </c>
      <c r="B158" s="101">
        <v>2320100410</v>
      </c>
      <c r="C158" s="101"/>
      <c r="D158" s="33">
        <v>100</v>
      </c>
      <c r="E158" s="14">
        <v>0</v>
      </c>
      <c r="F158" s="14"/>
      <c r="G158" s="14">
        <f t="shared" si="19"/>
        <v>0</v>
      </c>
    </row>
    <row r="159" spans="1:7" ht="30" customHeight="1" x14ac:dyDescent="0.25">
      <c r="A159" s="67" t="s">
        <v>469</v>
      </c>
      <c r="B159" s="101">
        <v>2320100410</v>
      </c>
      <c r="C159" s="101"/>
      <c r="D159" s="33">
        <v>600</v>
      </c>
      <c r="E159" s="14">
        <v>254000</v>
      </c>
      <c r="F159" s="14"/>
      <c r="G159" s="14">
        <f t="shared" si="19"/>
        <v>254000</v>
      </c>
    </row>
    <row r="160" spans="1:7" ht="25.5" x14ac:dyDescent="0.25">
      <c r="A160" s="69" t="s">
        <v>168</v>
      </c>
      <c r="B160" s="107">
        <v>2400000000</v>
      </c>
      <c r="C160" s="107"/>
      <c r="D160" s="32"/>
      <c r="E160" s="12">
        <f t="shared" ref="E160:G161" si="20">E161</f>
        <v>500000</v>
      </c>
      <c r="F160" s="12">
        <f t="shared" si="20"/>
        <v>0</v>
      </c>
      <c r="G160" s="12">
        <f t="shared" si="20"/>
        <v>500000</v>
      </c>
    </row>
    <row r="161" spans="1:7" ht="29.25" customHeight="1" x14ac:dyDescent="0.25">
      <c r="A161" s="6" t="s">
        <v>169</v>
      </c>
      <c r="B161" s="101">
        <v>2410000000</v>
      </c>
      <c r="C161" s="101"/>
      <c r="D161" s="33"/>
      <c r="E161" s="13">
        <f t="shared" si="20"/>
        <v>500000</v>
      </c>
      <c r="F161" s="13">
        <f t="shared" si="20"/>
        <v>0</v>
      </c>
      <c r="G161" s="13">
        <f t="shared" si="20"/>
        <v>500000</v>
      </c>
    </row>
    <row r="162" spans="1:7" ht="52.5" customHeight="1" x14ac:dyDescent="0.25">
      <c r="A162" s="67" t="s">
        <v>380</v>
      </c>
      <c r="B162" s="101">
        <v>2410100000</v>
      </c>
      <c r="C162" s="101"/>
      <c r="D162" s="33"/>
      <c r="E162" s="13">
        <f>E163+E164+E165</f>
        <v>500000</v>
      </c>
      <c r="F162" s="13">
        <f>F163+F164+F165</f>
        <v>0</v>
      </c>
      <c r="G162" s="13">
        <f>G163+G164+G165</f>
        <v>500000</v>
      </c>
    </row>
    <row r="163" spans="1:7" ht="67.5" customHeight="1" x14ac:dyDescent="0.25">
      <c r="A163" s="67" t="s">
        <v>448</v>
      </c>
      <c r="B163" s="101">
        <v>2410160010</v>
      </c>
      <c r="C163" s="101"/>
      <c r="D163" s="33">
        <v>800</v>
      </c>
      <c r="E163" s="14">
        <v>235000</v>
      </c>
      <c r="F163" s="14"/>
      <c r="G163" s="14">
        <f>E163+F163</f>
        <v>235000</v>
      </c>
    </row>
    <row r="164" spans="1:7" ht="78" customHeight="1" x14ac:dyDescent="0.25">
      <c r="A164" s="67" t="s">
        <v>449</v>
      </c>
      <c r="B164" s="101">
        <v>2410160020</v>
      </c>
      <c r="C164" s="101"/>
      <c r="D164" s="33">
        <v>800</v>
      </c>
      <c r="E164" s="14">
        <v>235000</v>
      </c>
      <c r="F164" s="14"/>
      <c r="G164" s="14">
        <f>E164+F164</f>
        <v>235000</v>
      </c>
    </row>
    <row r="165" spans="1:7" ht="56.25" customHeight="1" x14ac:dyDescent="0.25">
      <c r="A165" s="67" t="s">
        <v>445</v>
      </c>
      <c r="B165" s="101">
        <v>2410120200</v>
      </c>
      <c r="C165" s="101"/>
      <c r="D165" s="33">
        <v>800</v>
      </c>
      <c r="E165" s="14">
        <v>30000</v>
      </c>
      <c r="F165" s="14"/>
      <c r="G165" s="14">
        <f>E165+F165</f>
        <v>30000</v>
      </c>
    </row>
    <row r="166" spans="1:7" ht="30" customHeight="1" x14ac:dyDescent="0.25">
      <c r="A166" s="69" t="s">
        <v>205</v>
      </c>
      <c r="B166" s="107">
        <v>2500000000</v>
      </c>
      <c r="C166" s="107"/>
      <c r="D166" s="32"/>
      <c r="E166" s="12">
        <f>E167+E170</f>
        <v>340000</v>
      </c>
      <c r="F166" s="12">
        <f>F167+F170</f>
        <v>0</v>
      </c>
      <c r="G166" s="12">
        <f>G167+G170</f>
        <v>340000</v>
      </c>
    </row>
    <row r="167" spans="1:7" ht="31.5" customHeight="1" x14ac:dyDescent="0.25">
      <c r="A167" s="6" t="s">
        <v>235</v>
      </c>
      <c r="B167" s="101">
        <v>2510000000</v>
      </c>
      <c r="C167" s="101"/>
      <c r="D167" s="33"/>
      <c r="E167" s="13">
        <f t="shared" ref="E167:G168" si="21">E168</f>
        <v>190000</v>
      </c>
      <c r="F167" s="13">
        <f t="shared" si="21"/>
        <v>0</v>
      </c>
      <c r="G167" s="13">
        <f t="shared" si="21"/>
        <v>190000</v>
      </c>
    </row>
    <row r="168" spans="1:7" ht="20.25" customHeight="1" x14ac:dyDescent="0.25">
      <c r="A168" s="67" t="s">
        <v>86</v>
      </c>
      <c r="B168" s="101">
        <v>2510100000</v>
      </c>
      <c r="C168" s="101"/>
      <c r="D168" s="33"/>
      <c r="E168" s="13">
        <f t="shared" si="21"/>
        <v>190000</v>
      </c>
      <c r="F168" s="13">
        <f t="shared" si="21"/>
        <v>0</v>
      </c>
      <c r="G168" s="13">
        <f t="shared" si="21"/>
        <v>190000</v>
      </c>
    </row>
    <row r="169" spans="1:7" ht="43.5" customHeight="1" x14ac:dyDescent="0.25">
      <c r="A169" s="67" t="s">
        <v>303</v>
      </c>
      <c r="B169" s="101">
        <v>2510100450</v>
      </c>
      <c r="C169" s="101"/>
      <c r="D169" s="33">
        <v>200</v>
      </c>
      <c r="E169" s="14">
        <v>190000</v>
      </c>
      <c r="F169" s="14"/>
      <c r="G169" s="14">
        <f>E169+F169</f>
        <v>190000</v>
      </c>
    </row>
    <row r="170" spans="1:7" ht="28.5" customHeight="1" x14ac:dyDescent="0.25">
      <c r="A170" s="67" t="s">
        <v>206</v>
      </c>
      <c r="B170" s="101">
        <v>2520000000</v>
      </c>
      <c r="C170" s="101"/>
      <c r="D170" s="33"/>
      <c r="E170" s="13">
        <f>E171</f>
        <v>150000</v>
      </c>
      <c r="F170" s="13">
        <f>F171</f>
        <v>0</v>
      </c>
      <c r="G170" s="13">
        <f>G171</f>
        <v>150000</v>
      </c>
    </row>
    <row r="171" spans="1:7" ht="27.75" customHeight="1" x14ac:dyDescent="0.25">
      <c r="A171" s="67" t="s">
        <v>231</v>
      </c>
      <c r="B171" s="101">
        <v>2520100000</v>
      </c>
      <c r="C171" s="101"/>
      <c r="D171" s="33"/>
      <c r="E171" s="13">
        <f>E173+E174+E175+E172</f>
        <v>150000</v>
      </c>
      <c r="F171" s="13">
        <f>F173+F174+F175+F172</f>
        <v>0</v>
      </c>
      <c r="G171" s="13">
        <f>G173+G174+G175+G172</f>
        <v>150000</v>
      </c>
    </row>
    <row r="172" spans="1:7" ht="40.5" customHeight="1" x14ac:dyDescent="0.25">
      <c r="A172" s="67" t="s">
        <v>146</v>
      </c>
      <c r="B172" s="101">
        <v>2520100500</v>
      </c>
      <c r="C172" s="101"/>
      <c r="D172" s="33">
        <v>200</v>
      </c>
      <c r="E172" s="13">
        <v>12500</v>
      </c>
      <c r="F172" s="13"/>
      <c r="G172" s="13">
        <f>E172+F172</f>
        <v>12500</v>
      </c>
    </row>
    <row r="173" spans="1:7" ht="41.25" customHeight="1" x14ac:dyDescent="0.25">
      <c r="A173" s="67" t="s">
        <v>376</v>
      </c>
      <c r="B173" s="101">
        <v>2520100500</v>
      </c>
      <c r="C173" s="101"/>
      <c r="D173" s="33">
        <v>600</v>
      </c>
      <c r="E173" s="14">
        <v>25000</v>
      </c>
      <c r="F173" s="14"/>
      <c r="G173" s="13">
        <f>E173+F173</f>
        <v>25000</v>
      </c>
    </row>
    <row r="174" spans="1:7" ht="42.75" customHeight="1" x14ac:dyDescent="0.25">
      <c r="A174" s="67" t="s">
        <v>236</v>
      </c>
      <c r="B174" s="101">
        <v>2520100510</v>
      </c>
      <c r="C174" s="101"/>
      <c r="D174" s="33">
        <v>200</v>
      </c>
      <c r="E174" s="14">
        <v>100000</v>
      </c>
      <c r="F174" s="14"/>
      <c r="G174" s="13">
        <f>E174+F174</f>
        <v>100000</v>
      </c>
    </row>
    <row r="175" spans="1:7" ht="42" customHeight="1" x14ac:dyDescent="0.25">
      <c r="A175" s="67" t="s">
        <v>377</v>
      </c>
      <c r="B175" s="101">
        <v>2520100510</v>
      </c>
      <c r="C175" s="101"/>
      <c r="D175" s="33">
        <v>600</v>
      </c>
      <c r="E175" s="14">
        <v>12500</v>
      </c>
      <c r="F175" s="14"/>
      <c r="G175" s="13">
        <f>E175+F175</f>
        <v>12500</v>
      </c>
    </row>
    <row r="176" spans="1:7" ht="25.5" x14ac:dyDescent="0.25">
      <c r="A176" s="69" t="s">
        <v>219</v>
      </c>
      <c r="B176" s="107">
        <v>2600000000</v>
      </c>
      <c r="C176" s="107"/>
      <c r="D176" s="32"/>
      <c r="E176" s="12">
        <f>E177+E180</f>
        <v>1949337.14</v>
      </c>
      <c r="F176" s="12">
        <f>F177+F180</f>
        <v>0</v>
      </c>
      <c r="G176" s="12">
        <f>G177+G180</f>
        <v>1949337.14</v>
      </c>
    </row>
    <row r="177" spans="1:7" ht="30.75" customHeight="1" x14ac:dyDescent="0.25">
      <c r="A177" s="67" t="s">
        <v>304</v>
      </c>
      <c r="B177" s="101">
        <v>2610000000</v>
      </c>
      <c r="C177" s="101"/>
      <c r="D177" s="34"/>
      <c r="E177" s="13">
        <f t="shared" ref="E177:G178" si="22">E178</f>
        <v>80000</v>
      </c>
      <c r="F177" s="13">
        <f t="shared" si="22"/>
        <v>0</v>
      </c>
      <c r="G177" s="13">
        <f t="shared" si="22"/>
        <v>80000</v>
      </c>
    </row>
    <row r="178" spans="1:7" ht="29.25" customHeight="1" x14ac:dyDescent="0.25">
      <c r="A178" s="67" t="s">
        <v>237</v>
      </c>
      <c r="B178" s="101">
        <v>2610100000</v>
      </c>
      <c r="C178" s="101"/>
      <c r="D178" s="33"/>
      <c r="E178" s="13">
        <f>E179</f>
        <v>80000</v>
      </c>
      <c r="F178" s="13">
        <f t="shared" si="22"/>
        <v>0</v>
      </c>
      <c r="G178" s="13">
        <f t="shared" si="22"/>
        <v>80000</v>
      </c>
    </row>
    <row r="179" spans="1:7" ht="43.5" customHeight="1" x14ac:dyDescent="0.25">
      <c r="A179" s="67" t="s">
        <v>172</v>
      </c>
      <c r="B179" s="101">
        <v>2610100550</v>
      </c>
      <c r="C179" s="101"/>
      <c r="D179" s="33">
        <v>200</v>
      </c>
      <c r="E179" s="14">
        <v>80000</v>
      </c>
      <c r="F179" s="14"/>
      <c r="G179" s="14">
        <f>E179+F179</f>
        <v>80000</v>
      </c>
    </row>
    <row r="180" spans="1:7" ht="25.5" x14ac:dyDescent="0.25">
      <c r="A180" s="6" t="s">
        <v>305</v>
      </c>
      <c r="B180" s="101">
        <v>2620000000</v>
      </c>
      <c r="C180" s="101"/>
      <c r="D180" s="33"/>
      <c r="E180" s="13">
        <f t="shared" ref="E180:G181" si="23">E181</f>
        <v>1869337.14</v>
      </c>
      <c r="F180" s="13">
        <f t="shared" si="23"/>
        <v>0</v>
      </c>
      <c r="G180" s="13">
        <f t="shared" si="23"/>
        <v>1869337.14</v>
      </c>
    </row>
    <row r="181" spans="1:7" ht="40.5" customHeight="1" x14ac:dyDescent="0.25">
      <c r="A181" s="67" t="s">
        <v>167</v>
      </c>
      <c r="B181" s="101">
        <v>2620100000</v>
      </c>
      <c r="C181" s="101"/>
      <c r="D181" s="33"/>
      <c r="E181" s="13">
        <f t="shared" si="23"/>
        <v>1869337.14</v>
      </c>
      <c r="F181" s="13">
        <f t="shared" si="23"/>
        <v>0</v>
      </c>
      <c r="G181" s="13">
        <f t="shared" si="23"/>
        <v>1869337.14</v>
      </c>
    </row>
    <row r="182" spans="1:7" ht="52.5" customHeight="1" x14ac:dyDescent="0.25">
      <c r="A182" s="67" t="s">
        <v>496</v>
      </c>
      <c r="B182" s="101" t="s">
        <v>220</v>
      </c>
      <c r="C182" s="101"/>
      <c r="D182" s="33">
        <v>400</v>
      </c>
      <c r="E182" s="14">
        <v>1869337.14</v>
      </c>
      <c r="F182" s="14"/>
      <c r="G182" s="14">
        <f>E182+F182</f>
        <v>1869337.14</v>
      </c>
    </row>
    <row r="183" spans="1:7" ht="30.75" customHeight="1" x14ac:dyDescent="0.25">
      <c r="A183" s="69" t="s">
        <v>170</v>
      </c>
      <c r="B183" s="107">
        <v>2700000000</v>
      </c>
      <c r="C183" s="107"/>
      <c r="D183" s="32"/>
      <c r="E183" s="12">
        <f>E184+E188+E194+E197</f>
        <v>24187453.82</v>
      </c>
      <c r="F183" s="12">
        <f>F184+F188+F194+F197</f>
        <v>197827</v>
      </c>
      <c r="G183" s="12">
        <f>G184+G188+G194+G197</f>
        <v>24385280.82</v>
      </c>
    </row>
    <row r="184" spans="1:7" ht="41.25" customHeight="1" x14ac:dyDescent="0.25">
      <c r="A184" s="67" t="s">
        <v>116</v>
      </c>
      <c r="B184" s="101">
        <v>2710000000</v>
      </c>
      <c r="C184" s="101"/>
      <c r="D184" s="33"/>
      <c r="E184" s="13">
        <f>E185</f>
        <v>9378172</v>
      </c>
      <c r="F184" s="13">
        <f>F185</f>
        <v>197827</v>
      </c>
      <c r="G184" s="13">
        <f>G185</f>
        <v>9575999</v>
      </c>
    </row>
    <row r="185" spans="1:7" ht="27" customHeight="1" x14ac:dyDescent="0.25">
      <c r="A185" s="67" t="s">
        <v>117</v>
      </c>
      <c r="B185" s="101">
        <v>2710100000</v>
      </c>
      <c r="C185" s="101"/>
      <c r="D185" s="33"/>
      <c r="E185" s="13">
        <f>E186+E187</f>
        <v>9378172</v>
      </c>
      <c r="F185" s="13">
        <f>F186+F187</f>
        <v>197827</v>
      </c>
      <c r="G185" s="13">
        <f>G186+G187</f>
        <v>9575999</v>
      </c>
    </row>
    <row r="186" spans="1:7" ht="40.5" customHeight="1" x14ac:dyDescent="0.25">
      <c r="A186" s="45" t="s">
        <v>403</v>
      </c>
      <c r="B186" s="92">
        <v>2710108010</v>
      </c>
      <c r="C186" s="92"/>
      <c r="D186" s="27">
        <v>500</v>
      </c>
      <c r="E186" s="14">
        <v>8437591</v>
      </c>
      <c r="F186" s="14">
        <v>197827</v>
      </c>
      <c r="G186" s="14">
        <f>E186+F186</f>
        <v>8635418</v>
      </c>
    </row>
    <row r="187" spans="1:7" ht="52.5" customHeight="1" x14ac:dyDescent="0.25">
      <c r="A187" s="44" t="s">
        <v>171</v>
      </c>
      <c r="B187" s="101">
        <v>2710120400</v>
      </c>
      <c r="C187" s="101"/>
      <c r="D187" s="33">
        <v>200</v>
      </c>
      <c r="E187" s="14">
        <v>940581</v>
      </c>
      <c r="F187" s="14"/>
      <c r="G187" s="14">
        <f>E187+F187</f>
        <v>940581</v>
      </c>
    </row>
    <row r="188" spans="1:7" ht="41.25" customHeight="1" x14ac:dyDescent="0.25">
      <c r="A188" s="44" t="s">
        <v>118</v>
      </c>
      <c r="B188" s="101">
        <v>2720000000</v>
      </c>
      <c r="C188" s="101"/>
      <c r="D188" s="33"/>
      <c r="E188" s="13">
        <f>E189</f>
        <v>14493609.82</v>
      </c>
      <c r="F188" s="13">
        <f>F189</f>
        <v>0</v>
      </c>
      <c r="G188" s="13">
        <f>G189</f>
        <v>14493609.82</v>
      </c>
    </row>
    <row r="189" spans="1:7" ht="30.75" customHeight="1" x14ac:dyDescent="0.25">
      <c r="A189" s="67" t="s">
        <v>119</v>
      </c>
      <c r="B189" s="101">
        <v>2720100000</v>
      </c>
      <c r="C189" s="101"/>
      <c r="D189" s="33"/>
      <c r="E189" s="13">
        <f>E191+E192+E193+E190</f>
        <v>14493609.82</v>
      </c>
      <c r="F189" s="13">
        <f t="shared" ref="F189:G189" si="24">F191+F192+F193+F190</f>
        <v>0</v>
      </c>
      <c r="G189" s="13">
        <f t="shared" si="24"/>
        <v>14493609.82</v>
      </c>
    </row>
    <row r="190" spans="1:7" ht="69" customHeight="1" x14ac:dyDescent="0.25">
      <c r="A190" s="67" t="s">
        <v>512</v>
      </c>
      <c r="B190" s="102">
        <v>2720108020</v>
      </c>
      <c r="C190" s="103"/>
      <c r="D190" s="33">
        <v>500</v>
      </c>
      <c r="E190" s="13">
        <v>512458.55</v>
      </c>
      <c r="F190" s="13"/>
      <c r="G190" s="13">
        <f>E190+F190</f>
        <v>512458.55</v>
      </c>
    </row>
    <row r="191" spans="1:7" ht="64.5" customHeight="1" x14ac:dyDescent="0.25">
      <c r="A191" s="44" t="s">
        <v>173</v>
      </c>
      <c r="B191" s="101">
        <v>2720120410</v>
      </c>
      <c r="C191" s="101"/>
      <c r="D191" s="33">
        <v>200</v>
      </c>
      <c r="E191" s="14">
        <v>414819.95</v>
      </c>
      <c r="F191" s="14">
        <v>-0.04</v>
      </c>
      <c r="G191" s="14">
        <f>E191+F191</f>
        <v>414819.91000000003</v>
      </c>
    </row>
    <row r="192" spans="1:7" ht="66" customHeight="1" x14ac:dyDescent="0.25">
      <c r="A192" s="68" t="s">
        <v>241</v>
      </c>
      <c r="B192" s="101" t="s">
        <v>221</v>
      </c>
      <c r="C192" s="101"/>
      <c r="D192" s="33">
        <v>200</v>
      </c>
      <c r="E192" s="14">
        <v>9544793.75</v>
      </c>
      <c r="F192" s="14"/>
      <c r="G192" s="14">
        <f>E192+F192</f>
        <v>9544793.75</v>
      </c>
    </row>
    <row r="193" spans="1:7" ht="41.25" customHeight="1" x14ac:dyDescent="0.25">
      <c r="A193" s="68" t="s">
        <v>476</v>
      </c>
      <c r="B193" s="101" t="s">
        <v>475</v>
      </c>
      <c r="C193" s="101"/>
      <c r="D193" s="33">
        <v>200</v>
      </c>
      <c r="E193" s="14">
        <v>4021537.57</v>
      </c>
      <c r="F193" s="14">
        <v>0.04</v>
      </c>
      <c r="G193" s="14">
        <f>E193+F193</f>
        <v>4021537.61</v>
      </c>
    </row>
    <row r="194" spans="1:7" ht="27" customHeight="1" x14ac:dyDescent="0.25">
      <c r="A194" s="67" t="s">
        <v>174</v>
      </c>
      <c r="B194" s="101">
        <v>2730000000</v>
      </c>
      <c r="C194" s="101"/>
      <c r="D194" s="33"/>
      <c r="E194" s="13">
        <f t="shared" ref="E194:G195" si="25">E195</f>
        <v>50000</v>
      </c>
      <c r="F194" s="13">
        <f t="shared" si="25"/>
        <v>0</v>
      </c>
      <c r="G194" s="13">
        <f t="shared" si="25"/>
        <v>50000</v>
      </c>
    </row>
    <row r="195" spans="1:7" ht="28.5" customHeight="1" x14ac:dyDescent="0.25">
      <c r="A195" s="67" t="s">
        <v>175</v>
      </c>
      <c r="B195" s="101">
        <v>2730100000</v>
      </c>
      <c r="C195" s="101"/>
      <c r="D195" s="33"/>
      <c r="E195" s="13">
        <f t="shared" si="25"/>
        <v>50000</v>
      </c>
      <c r="F195" s="13">
        <f t="shared" si="25"/>
        <v>0</v>
      </c>
      <c r="G195" s="13">
        <f t="shared" si="25"/>
        <v>50000</v>
      </c>
    </row>
    <row r="196" spans="1:7" ht="51.75" customHeight="1" x14ac:dyDescent="0.25">
      <c r="A196" s="67" t="s">
        <v>432</v>
      </c>
      <c r="B196" s="101">
        <v>2730100600</v>
      </c>
      <c r="C196" s="101"/>
      <c r="D196" s="33">
        <v>600</v>
      </c>
      <c r="E196" s="14">
        <v>50000</v>
      </c>
      <c r="F196" s="14"/>
      <c r="G196" s="14">
        <f>E196+F196</f>
        <v>50000</v>
      </c>
    </row>
    <row r="197" spans="1:7" ht="28.5" customHeight="1" x14ac:dyDescent="0.25">
      <c r="A197" s="67" t="s">
        <v>232</v>
      </c>
      <c r="B197" s="101">
        <v>2740000000</v>
      </c>
      <c r="C197" s="101"/>
      <c r="D197" s="33"/>
      <c r="E197" s="13">
        <f>E198</f>
        <v>265672</v>
      </c>
      <c r="F197" s="13">
        <f t="shared" ref="F197:G197" si="26">F198</f>
        <v>0</v>
      </c>
      <c r="G197" s="13">
        <f t="shared" si="26"/>
        <v>265672</v>
      </c>
    </row>
    <row r="198" spans="1:7" ht="31.5" customHeight="1" x14ac:dyDescent="0.25">
      <c r="A198" s="67" t="s">
        <v>233</v>
      </c>
      <c r="B198" s="101">
        <v>2740100000</v>
      </c>
      <c r="C198" s="101"/>
      <c r="D198" s="33"/>
      <c r="E198" s="13">
        <f>E199+E200</f>
        <v>265672</v>
      </c>
      <c r="F198" s="13">
        <f t="shared" ref="F198:G198" si="27">F199+F200</f>
        <v>0</v>
      </c>
      <c r="G198" s="13">
        <f t="shared" si="27"/>
        <v>265672</v>
      </c>
    </row>
    <row r="199" spans="1:7" ht="81.75" customHeight="1" x14ac:dyDescent="0.25">
      <c r="A199" s="67" t="s">
        <v>234</v>
      </c>
      <c r="B199" s="101">
        <v>2740100610</v>
      </c>
      <c r="C199" s="101"/>
      <c r="D199" s="33">
        <v>200</v>
      </c>
      <c r="E199" s="14">
        <v>0</v>
      </c>
      <c r="F199" s="14"/>
      <c r="G199" s="14">
        <f>E199+F199</f>
        <v>0</v>
      </c>
    </row>
    <row r="200" spans="1:7" ht="82.5" customHeight="1" x14ac:dyDescent="0.25">
      <c r="A200" s="9" t="s">
        <v>503</v>
      </c>
      <c r="B200" s="104" t="s">
        <v>504</v>
      </c>
      <c r="C200" s="105"/>
      <c r="D200" s="27">
        <v>500</v>
      </c>
      <c r="E200" s="13">
        <v>265672</v>
      </c>
      <c r="F200" s="14"/>
      <c r="G200" s="14">
        <f>E200+F200</f>
        <v>265672</v>
      </c>
    </row>
    <row r="201" spans="1:7" ht="45.75" customHeight="1" x14ac:dyDescent="0.25">
      <c r="A201" s="67" t="s">
        <v>335</v>
      </c>
      <c r="B201" s="107">
        <v>2800000000</v>
      </c>
      <c r="C201" s="107"/>
      <c r="D201" s="33"/>
      <c r="E201" s="12">
        <f>E202+E205+E212+E217+E224+E228+E232+E235</f>
        <v>35578179.060000002</v>
      </c>
      <c r="F201" s="12">
        <f>F202+F205+F212+F217+F224+F228+F232+F235</f>
        <v>184800</v>
      </c>
      <c r="G201" s="12">
        <f t="shared" ref="G201" si="28">G202+G205+G212+G217+G224+G228+G232+G235</f>
        <v>35762979.060000002</v>
      </c>
    </row>
    <row r="202" spans="1:7" ht="23.25" customHeight="1" x14ac:dyDescent="0.25">
      <c r="A202" s="67" t="s">
        <v>120</v>
      </c>
      <c r="B202" s="101">
        <v>2830000000</v>
      </c>
      <c r="C202" s="101"/>
      <c r="D202" s="33"/>
      <c r="E202" s="13">
        <f t="shared" ref="E202:G203" si="29">E203</f>
        <v>0</v>
      </c>
      <c r="F202" s="13">
        <f t="shared" si="29"/>
        <v>0</v>
      </c>
      <c r="G202" s="13">
        <f t="shared" si="29"/>
        <v>0</v>
      </c>
    </row>
    <row r="203" spans="1:7" ht="27" customHeight="1" x14ac:dyDescent="0.25">
      <c r="A203" s="67" t="s">
        <v>176</v>
      </c>
      <c r="B203" s="101">
        <v>2830100000</v>
      </c>
      <c r="C203" s="101"/>
      <c r="D203" s="33"/>
      <c r="E203" s="13">
        <f t="shared" si="29"/>
        <v>0</v>
      </c>
      <c r="F203" s="13">
        <f t="shared" si="29"/>
        <v>0</v>
      </c>
      <c r="G203" s="13">
        <f t="shared" si="29"/>
        <v>0</v>
      </c>
    </row>
    <row r="204" spans="1:7" ht="42" customHeight="1" x14ac:dyDescent="0.25">
      <c r="A204" s="67" t="s">
        <v>177</v>
      </c>
      <c r="B204" s="101">
        <v>2830140020</v>
      </c>
      <c r="C204" s="101"/>
      <c r="D204" s="33">
        <v>400</v>
      </c>
      <c r="E204" s="14">
        <v>0</v>
      </c>
      <c r="F204" s="14"/>
      <c r="G204" s="14">
        <f>E204+F204</f>
        <v>0</v>
      </c>
    </row>
    <row r="205" spans="1:7" ht="39.75" customHeight="1" x14ac:dyDescent="0.25">
      <c r="A205" s="67" t="s">
        <v>178</v>
      </c>
      <c r="B205" s="101">
        <v>2850000000</v>
      </c>
      <c r="C205" s="101"/>
      <c r="D205" s="33"/>
      <c r="E205" s="13">
        <f>E206+E210</f>
        <v>4093200</v>
      </c>
      <c r="F205" s="13">
        <f>F206+F210</f>
        <v>184800</v>
      </c>
      <c r="G205" s="13">
        <f>G206+G210</f>
        <v>4278000</v>
      </c>
    </row>
    <row r="206" spans="1:7" ht="20.25" customHeight="1" x14ac:dyDescent="0.25">
      <c r="A206" s="67" t="s">
        <v>124</v>
      </c>
      <c r="B206" s="101">
        <v>2850100000</v>
      </c>
      <c r="C206" s="101"/>
      <c r="D206" s="33"/>
      <c r="E206" s="13">
        <f>E208+E209+E207</f>
        <v>2993200</v>
      </c>
      <c r="F206" s="13">
        <f t="shared" ref="F206:G206" si="30">F208+F209+F207</f>
        <v>170000</v>
      </c>
      <c r="G206" s="13">
        <f t="shared" si="30"/>
        <v>3163200</v>
      </c>
    </row>
    <row r="207" spans="1:7" ht="39" customHeight="1" x14ac:dyDescent="0.25">
      <c r="A207" s="11" t="s">
        <v>508</v>
      </c>
      <c r="B207" s="104" t="s">
        <v>509</v>
      </c>
      <c r="C207" s="105"/>
      <c r="D207" s="27">
        <v>500</v>
      </c>
      <c r="E207" s="13">
        <v>614372</v>
      </c>
      <c r="F207" s="13"/>
      <c r="G207" s="13">
        <f>E207+F207</f>
        <v>614372</v>
      </c>
    </row>
    <row r="208" spans="1:7" ht="41.25" customHeight="1" x14ac:dyDescent="0.25">
      <c r="A208" s="67" t="s">
        <v>179</v>
      </c>
      <c r="B208" s="101">
        <v>2850120530</v>
      </c>
      <c r="C208" s="101"/>
      <c r="D208" s="33">
        <v>200</v>
      </c>
      <c r="E208" s="14">
        <v>950000</v>
      </c>
      <c r="F208" s="14">
        <v>170000</v>
      </c>
      <c r="G208" s="14">
        <f>E208+F208</f>
        <v>1120000</v>
      </c>
    </row>
    <row r="209" spans="1:7" ht="31.5" customHeight="1" x14ac:dyDescent="0.25">
      <c r="A209" s="67" t="s">
        <v>126</v>
      </c>
      <c r="B209" s="101">
        <v>2850120540</v>
      </c>
      <c r="C209" s="101"/>
      <c r="D209" s="33">
        <v>200</v>
      </c>
      <c r="E209" s="14">
        <v>1428828</v>
      </c>
      <c r="F209" s="14"/>
      <c r="G209" s="14">
        <f>E209+F209</f>
        <v>1428828</v>
      </c>
    </row>
    <row r="210" spans="1:7" ht="39.75" customHeight="1" x14ac:dyDescent="0.25">
      <c r="A210" s="67" t="s">
        <v>159</v>
      </c>
      <c r="B210" s="101">
        <v>2850200000</v>
      </c>
      <c r="C210" s="101"/>
      <c r="D210" s="33"/>
      <c r="E210" s="13">
        <f>E211</f>
        <v>1100000</v>
      </c>
      <c r="F210" s="13">
        <f>F211</f>
        <v>14800</v>
      </c>
      <c r="G210" s="13">
        <f>G211</f>
        <v>1114800</v>
      </c>
    </row>
    <row r="211" spans="1:7" ht="54" customHeight="1" x14ac:dyDescent="0.25">
      <c r="A211" s="9" t="s">
        <v>429</v>
      </c>
      <c r="B211" s="101">
        <v>2850260200</v>
      </c>
      <c r="C211" s="101"/>
      <c r="D211" s="33">
        <v>800</v>
      </c>
      <c r="E211" s="14">
        <v>1100000</v>
      </c>
      <c r="F211" s="14">
        <v>14800</v>
      </c>
      <c r="G211" s="14">
        <f>E211+F211</f>
        <v>1114800</v>
      </c>
    </row>
    <row r="212" spans="1:7" ht="27.75" customHeight="1" x14ac:dyDescent="0.25">
      <c r="A212" s="67" t="s">
        <v>121</v>
      </c>
      <c r="B212" s="101">
        <v>2860000000</v>
      </c>
      <c r="C212" s="101"/>
      <c r="D212" s="33"/>
      <c r="E212" s="13">
        <f>E213</f>
        <v>1262900</v>
      </c>
      <c r="F212" s="13">
        <f>F213</f>
        <v>0</v>
      </c>
      <c r="G212" s="13">
        <f>G213</f>
        <v>1262900</v>
      </c>
    </row>
    <row r="213" spans="1:7" ht="25.5" x14ac:dyDescent="0.25">
      <c r="A213" s="67" t="s">
        <v>137</v>
      </c>
      <c r="B213" s="101">
        <v>2860100000</v>
      </c>
      <c r="C213" s="101"/>
      <c r="D213" s="33"/>
      <c r="E213" s="13">
        <f>E215+E216+E214</f>
        <v>1262900</v>
      </c>
      <c r="F213" s="13">
        <f>F215+F216+F214</f>
        <v>0</v>
      </c>
      <c r="G213" s="13">
        <f>G215+G216+G214</f>
        <v>1262900</v>
      </c>
    </row>
    <row r="214" spans="1:7" ht="53.25" customHeight="1" x14ac:dyDescent="0.25">
      <c r="A214" s="67" t="s">
        <v>259</v>
      </c>
      <c r="B214" s="101">
        <v>2860160230</v>
      </c>
      <c r="C214" s="101"/>
      <c r="D214" s="33">
        <v>800</v>
      </c>
      <c r="E214" s="14">
        <v>300000</v>
      </c>
      <c r="F214" s="14"/>
      <c r="G214" s="14">
        <f>E214+F214</f>
        <v>300000</v>
      </c>
    </row>
    <row r="215" spans="1:7" ht="42.75" customHeight="1" x14ac:dyDescent="0.25">
      <c r="A215" s="9" t="s">
        <v>404</v>
      </c>
      <c r="B215" s="106" t="s">
        <v>405</v>
      </c>
      <c r="C215" s="106"/>
      <c r="D215" s="27">
        <v>500</v>
      </c>
      <c r="E215" s="14">
        <v>962900</v>
      </c>
      <c r="F215" s="14"/>
      <c r="G215" s="14">
        <f>E215+F215</f>
        <v>962900</v>
      </c>
    </row>
    <row r="216" spans="1:7" ht="30.75" customHeight="1" x14ac:dyDescent="0.25">
      <c r="A216" s="67" t="s">
        <v>143</v>
      </c>
      <c r="B216" s="101">
        <v>2860120560</v>
      </c>
      <c r="C216" s="101"/>
      <c r="D216" s="33">
        <v>200</v>
      </c>
      <c r="E216" s="14">
        <v>0</v>
      </c>
      <c r="F216" s="14">
        <v>0</v>
      </c>
      <c r="G216" s="14">
        <f>E216+F216</f>
        <v>0</v>
      </c>
    </row>
    <row r="217" spans="1:7" ht="29.25" customHeight="1" x14ac:dyDescent="0.25">
      <c r="A217" s="67" t="s">
        <v>336</v>
      </c>
      <c r="B217" s="101">
        <v>2870000000</v>
      </c>
      <c r="C217" s="101"/>
      <c r="D217" s="33"/>
      <c r="E217" s="13">
        <f>E218</f>
        <v>26051533.559999999</v>
      </c>
      <c r="F217" s="13">
        <f>F218</f>
        <v>0</v>
      </c>
      <c r="G217" s="13">
        <f>G218</f>
        <v>26051533.559999999</v>
      </c>
    </row>
    <row r="218" spans="1:7" ht="26.25" customHeight="1" x14ac:dyDescent="0.25">
      <c r="A218" s="67" t="s">
        <v>337</v>
      </c>
      <c r="B218" s="101">
        <v>2870100000</v>
      </c>
      <c r="C218" s="101"/>
      <c r="D218" s="33"/>
      <c r="E218" s="13">
        <f>E219+E221+E222+E220+E223</f>
        <v>26051533.559999999</v>
      </c>
      <c r="F218" s="13">
        <f t="shared" ref="F218:G218" si="31">F219+F221+F222+F220+F223</f>
        <v>0</v>
      </c>
      <c r="G218" s="13">
        <f t="shared" si="31"/>
        <v>26051533.559999999</v>
      </c>
    </row>
    <row r="219" spans="1:7" ht="55.5" customHeight="1" x14ac:dyDescent="0.25">
      <c r="A219" s="67" t="s">
        <v>252</v>
      </c>
      <c r="B219" s="101">
        <v>2870160240</v>
      </c>
      <c r="C219" s="101"/>
      <c r="D219" s="33">
        <v>800</v>
      </c>
      <c r="E219" s="14">
        <v>16241129</v>
      </c>
      <c r="F219" s="14"/>
      <c r="G219" s="14">
        <f>E219+F219</f>
        <v>16241129</v>
      </c>
    </row>
    <row r="220" spans="1:7" ht="53.25" customHeight="1" x14ac:dyDescent="0.25">
      <c r="A220" s="6" t="s">
        <v>507</v>
      </c>
      <c r="B220" s="104" t="s">
        <v>494</v>
      </c>
      <c r="C220" s="105"/>
      <c r="D220" s="27">
        <v>800</v>
      </c>
      <c r="E220" s="14">
        <v>2000000</v>
      </c>
      <c r="F220" s="14"/>
      <c r="G220" s="14">
        <f>E220+F220</f>
        <v>2000000</v>
      </c>
    </row>
    <row r="221" spans="1:7" ht="30.75" customHeight="1" x14ac:dyDescent="0.25">
      <c r="A221" s="67" t="s">
        <v>338</v>
      </c>
      <c r="B221" s="101">
        <v>2870120570</v>
      </c>
      <c r="C221" s="101"/>
      <c r="D221" s="33">
        <v>200</v>
      </c>
      <c r="E221" s="14">
        <v>0</v>
      </c>
      <c r="F221" s="14"/>
      <c r="G221" s="14">
        <f>E221+F221</f>
        <v>0</v>
      </c>
    </row>
    <row r="222" spans="1:7" ht="41.25" customHeight="1" x14ac:dyDescent="0.25">
      <c r="A222" s="6" t="s">
        <v>356</v>
      </c>
      <c r="B222" s="106" t="s">
        <v>357</v>
      </c>
      <c r="C222" s="106"/>
      <c r="D222" s="27">
        <v>200</v>
      </c>
      <c r="E222" s="14">
        <v>0</v>
      </c>
      <c r="F222" s="14"/>
      <c r="G222" s="14">
        <f>E222+F222</f>
        <v>0</v>
      </c>
    </row>
    <row r="223" spans="1:7" ht="41.25" customHeight="1" x14ac:dyDescent="0.25">
      <c r="A223" s="9" t="s">
        <v>505</v>
      </c>
      <c r="B223" s="104" t="s">
        <v>506</v>
      </c>
      <c r="C223" s="105"/>
      <c r="D223" s="26" t="s">
        <v>373</v>
      </c>
      <c r="E223" s="14">
        <v>7810404.5599999996</v>
      </c>
      <c r="F223" s="14"/>
      <c r="G223" s="14">
        <f>E223+F223</f>
        <v>7810404.5599999996</v>
      </c>
    </row>
    <row r="224" spans="1:7" ht="30" customHeight="1" x14ac:dyDescent="0.25">
      <c r="A224" s="67" t="s">
        <v>123</v>
      </c>
      <c r="B224" s="101">
        <v>2880000000</v>
      </c>
      <c r="C224" s="101"/>
      <c r="D224" s="33"/>
      <c r="E224" s="13">
        <f>E225</f>
        <v>600000</v>
      </c>
      <c r="F224" s="13">
        <f>F225</f>
        <v>0</v>
      </c>
      <c r="G224" s="13">
        <f>G225</f>
        <v>600000</v>
      </c>
    </row>
    <row r="225" spans="1:7" ht="18.75" customHeight="1" x14ac:dyDescent="0.25">
      <c r="A225" s="67" t="s">
        <v>180</v>
      </c>
      <c r="B225" s="101">
        <v>2880100000</v>
      </c>
      <c r="C225" s="101"/>
      <c r="D225" s="33"/>
      <c r="E225" s="13">
        <f>E226+E227</f>
        <v>600000</v>
      </c>
      <c r="F225" s="13">
        <f>F226+F227</f>
        <v>0</v>
      </c>
      <c r="G225" s="13">
        <f>G226+G227</f>
        <v>600000</v>
      </c>
    </row>
    <row r="226" spans="1:7" ht="32.25" customHeight="1" x14ac:dyDescent="0.25">
      <c r="A226" s="67" t="s">
        <v>144</v>
      </c>
      <c r="B226" s="101">
        <v>2880120580</v>
      </c>
      <c r="C226" s="101"/>
      <c r="D226" s="33">
        <v>200</v>
      </c>
      <c r="E226" s="14">
        <v>0</v>
      </c>
      <c r="F226" s="14">
        <v>0</v>
      </c>
      <c r="G226" s="14">
        <f>E226+F226</f>
        <v>0</v>
      </c>
    </row>
    <row r="227" spans="1:7" ht="39" customHeight="1" x14ac:dyDescent="0.25">
      <c r="A227" s="9" t="s">
        <v>406</v>
      </c>
      <c r="B227" s="106" t="s">
        <v>407</v>
      </c>
      <c r="C227" s="106"/>
      <c r="D227" s="27">
        <v>500</v>
      </c>
      <c r="E227" s="14">
        <v>600000</v>
      </c>
      <c r="F227" s="14"/>
      <c r="G227" s="14">
        <f>E227+F227</f>
        <v>600000</v>
      </c>
    </row>
    <row r="228" spans="1:7" ht="29.25" customHeight="1" x14ac:dyDescent="0.25">
      <c r="A228" s="67" t="s">
        <v>181</v>
      </c>
      <c r="B228" s="101">
        <v>2890000000</v>
      </c>
      <c r="C228" s="101"/>
      <c r="D228" s="33"/>
      <c r="E228" s="13">
        <f t="shared" ref="E228:G228" si="32">E229</f>
        <v>2289484.5</v>
      </c>
      <c r="F228" s="13">
        <f t="shared" si="32"/>
        <v>0</v>
      </c>
      <c r="G228" s="13">
        <f t="shared" si="32"/>
        <v>2289484.5</v>
      </c>
    </row>
    <row r="229" spans="1:7" ht="20.25" customHeight="1" x14ac:dyDescent="0.25">
      <c r="A229" s="67" t="s">
        <v>140</v>
      </c>
      <c r="B229" s="101">
        <v>2890100000</v>
      </c>
      <c r="C229" s="101"/>
      <c r="D229" s="33"/>
      <c r="E229" s="13">
        <f>E230+E231</f>
        <v>2289484.5</v>
      </c>
      <c r="F229" s="13">
        <f t="shared" ref="F229:G229" si="33">F230+F231</f>
        <v>0</v>
      </c>
      <c r="G229" s="13">
        <f t="shared" si="33"/>
        <v>2289484.5</v>
      </c>
    </row>
    <row r="230" spans="1:7" ht="40.5" customHeight="1" x14ac:dyDescent="0.25">
      <c r="A230" s="67" t="s">
        <v>450</v>
      </c>
      <c r="B230" s="101">
        <v>2890120600</v>
      </c>
      <c r="C230" s="101"/>
      <c r="D230" s="33">
        <v>200</v>
      </c>
      <c r="E230" s="14">
        <v>582934.5</v>
      </c>
      <c r="F230" s="14"/>
      <c r="G230" s="14">
        <f>E230+F230</f>
        <v>582934.5</v>
      </c>
    </row>
    <row r="231" spans="1:7" ht="40.5" customHeight="1" x14ac:dyDescent="0.25">
      <c r="A231" s="67" t="s">
        <v>450</v>
      </c>
      <c r="B231" s="102" t="s">
        <v>493</v>
      </c>
      <c r="C231" s="103"/>
      <c r="D231" s="33">
        <v>200</v>
      </c>
      <c r="E231" s="14">
        <v>1706550</v>
      </c>
      <c r="F231" s="14"/>
      <c r="G231" s="14">
        <f>E231+F231</f>
        <v>1706550</v>
      </c>
    </row>
    <row r="232" spans="1:7" ht="65.25" customHeight="1" x14ac:dyDescent="0.25">
      <c r="A232" s="67" t="s">
        <v>182</v>
      </c>
      <c r="B232" s="101" t="s">
        <v>183</v>
      </c>
      <c r="C232" s="101"/>
      <c r="D232" s="33"/>
      <c r="E232" s="13">
        <f t="shared" ref="E232:G233" si="34">E233</f>
        <v>1181061</v>
      </c>
      <c r="F232" s="13">
        <f t="shared" si="34"/>
        <v>0</v>
      </c>
      <c r="G232" s="13">
        <f t="shared" si="34"/>
        <v>1181061</v>
      </c>
    </row>
    <row r="233" spans="1:7" ht="30.75" customHeight="1" x14ac:dyDescent="0.25">
      <c r="A233" s="67" t="s">
        <v>122</v>
      </c>
      <c r="B233" s="101" t="s">
        <v>184</v>
      </c>
      <c r="C233" s="101"/>
      <c r="D233" s="33"/>
      <c r="E233" s="13">
        <f t="shared" si="34"/>
        <v>1181061</v>
      </c>
      <c r="F233" s="13">
        <f t="shared" si="34"/>
        <v>0</v>
      </c>
      <c r="G233" s="13">
        <f t="shared" si="34"/>
        <v>1181061</v>
      </c>
    </row>
    <row r="234" spans="1:7" ht="52.5" customHeight="1" x14ac:dyDescent="0.25">
      <c r="A234" s="9" t="s">
        <v>408</v>
      </c>
      <c r="B234" s="106" t="s">
        <v>409</v>
      </c>
      <c r="C234" s="106"/>
      <c r="D234" s="27">
        <v>500</v>
      </c>
      <c r="E234" s="14">
        <v>1181061</v>
      </c>
      <c r="F234" s="14"/>
      <c r="G234" s="14">
        <f>E234+F234</f>
        <v>1181061</v>
      </c>
    </row>
    <row r="235" spans="1:7" ht="29.25" customHeight="1" x14ac:dyDescent="0.25">
      <c r="A235" s="6" t="s">
        <v>482</v>
      </c>
      <c r="B235" s="104" t="s">
        <v>483</v>
      </c>
      <c r="C235" s="105"/>
      <c r="D235" s="33"/>
      <c r="E235" s="14">
        <f t="shared" ref="E235:G236" si="35">E236</f>
        <v>100000</v>
      </c>
      <c r="F235" s="14">
        <f t="shared" si="35"/>
        <v>0</v>
      </c>
      <c r="G235" s="14">
        <f t="shared" si="35"/>
        <v>100000</v>
      </c>
    </row>
    <row r="236" spans="1:7" ht="24" customHeight="1" x14ac:dyDescent="0.25">
      <c r="A236" s="6" t="s">
        <v>484</v>
      </c>
      <c r="B236" s="104" t="s">
        <v>485</v>
      </c>
      <c r="C236" s="105"/>
      <c r="D236" s="33"/>
      <c r="E236" s="14">
        <f t="shared" si="35"/>
        <v>100000</v>
      </c>
      <c r="F236" s="14">
        <f t="shared" si="35"/>
        <v>0</v>
      </c>
      <c r="G236" s="14">
        <f t="shared" si="35"/>
        <v>100000</v>
      </c>
    </row>
    <row r="237" spans="1:7" ht="43.5" customHeight="1" x14ac:dyDescent="0.25">
      <c r="A237" s="6" t="s">
        <v>486</v>
      </c>
      <c r="B237" s="104" t="s">
        <v>487</v>
      </c>
      <c r="C237" s="105"/>
      <c r="D237" s="27">
        <v>200</v>
      </c>
      <c r="E237" s="14">
        <v>100000</v>
      </c>
      <c r="F237" s="14"/>
      <c r="G237" s="14">
        <f>E237+F237</f>
        <v>100000</v>
      </c>
    </row>
    <row r="238" spans="1:7" ht="27.75" customHeight="1" x14ac:dyDescent="0.25">
      <c r="A238" s="67" t="s">
        <v>306</v>
      </c>
      <c r="B238" s="107">
        <v>2900000000</v>
      </c>
      <c r="C238" s="107"/>
      <c r="D238" s="33"/>
      <c r="E238" s="12">
        <f>E239+E245</f>
        <v>1858127.04</v>
      </c>
      <c r="F238" s="12">
        <f>F239+F245</f>
        <v>-870912</v>
      </c>
      <c r="G238" s="12">
        <f>G239+G245</f>
        <v>987215.04</v>
      </c>
    </row>
    <row r="239" spans="1:7" ht="27" customHeight="1" x14ac:dyDescent="0.25">
      <c r="A239" s="67" t="s">
        <v>307</v>
      </c>
      <c r="B239" s="101">
        <v>2910000000</v>
      </c>
      <c r="C239" s="101"/>
      <c r="D239" s="33"/>
      <c r="E239" s="13">
        <f>E240+E242</f>
        <v>787215.04</v>
      </c>
      <c r="F239" s="13">
        <f>F240+F242</f>
        <v>0</v>
      </c>
      <c r="G239" s="13">
        <f>G240+G242</f>
        <v>787215.04</v>
      </c>
    </row>
    <row r="240" spans="1:7" ht="30" customHeight="1" x14ac:dyDescent="0.25">
      <c r="A240" s="67" t="s">
        <v>256</v>
      </c>
      <c r="B240" s="101">
        <v>2910100000</v>
      </c>
      <c r="C240" s="101"/>
      <c r="D240" s="33"/>
      <c r="E240" s="13">
        <f>E241</f>
        <v>550000</v>
      </c>
      <c r="F240" s="13">
        <f>F241</f>
        <v>0</v>
      </c>
      <c r="G240" s="13">
        <f>G241</f>
        <v>550000</v>
      </c>
    </row>
    <row r="241" spans="1:7" ht="28.5" customHeight="1" x14ac:dyDescent="0.25">
      <c r="A241" s="67" t="s">
        <v>308</v>
      </c>
      <c r="B241" s="101">
        <v>2910120700</v>
      </c>
      <c r="C241" s="101"/>
      <c r="D241" s="33">
        <v>200</v>
      </c>
      <c r="E241" s="14">
        <v>550000</v>
      </c>
      <c r="F241" s="14"/>
      <c r="G241" s="14">
        <f>E241+F241</f>
        <v>550000</v>
      </c>
    </row>
    <row r="242" spans="1:7" ht="20.25" customHeight="1" x14ac:dyDescent="0.25">
      <c r="A242" s="67" t="s">
        <v>245</v>
      </c>
      <c r="B242" s="101">
        <v>2910200000</v>
      </c>
      <c r="C242" s="101"/>
      <c r="D242" s="33"/>
      <c r="E242" s="13">
        <f>E243+E244</f>
        <v>237215.04</v>
      </c>
      <c r="F242" s="13">
        <f>F243+F244</f>
        <v>0</v>
      </c>
      <c r="G242" s="13">
        <f>G243+G244</f>
        <v>237215.04</v>
      </c>
    </row>
    <row r="243" spans="1:7" ht="29.25" customHeight="1" x14ac:dyDescent="0.25">
      <c r="A243" s="67" t="s">
        <v>309</v>
      </c>
      <c r="B243" s="101">
        <v>2910220710</v>
      </c>
      <c r="C243" s="101"/>
      <c r="D243" s="33">
        <v>200</v>
      </c>
      <c r="E243" s="14">
        <v>149119.04000000001</v>
      </c>
      <c r="F243" s="14"/>
      <c r="G243" s="14">
        <f>E243+F243</f>
        <v>149119.04000000001</v>
      </c>
    </row>
    <row r="244" spans="1:7" ht="42.75" customHeight="1" x14ac:dyDescent="0.25">
      <c r="A244" s="67" t="s">
        <v>368</v>
      </c>
      <c r="B244" s="101" t="s">
        <v>444</v>
      </c>
      <c r="C244" s="101"/>
      <c r="D244" s="33">
        <v>200</v>
      </c>
      <c r="E244" s="14">
        <v>88096</v>
      </c>
      <c r="F244" s="14"/>
      <c r="G244" s="14">
        <f>E244+F244</f>
        <v>88096</v>
      </c>
    </row>
    <row r="245" spans="1:7" ht="21" customHeight="1" x14ac:dyDescent="0.25">
      <c r="A245" s="67" t="s">
        <v>310</v>
      </c>
      <c r="B245" s="101">
        <v>2920000000</v>
      </c>
      <c r="C245" s="101"/>
      <c r="D245" s="35"/>
      <c r="E245" s="13">
        <f>E246</f>
        <v>1070912</v>
      </c>
      <c r="F245" s="13">
        <f>F246</f>
        <v>-870912</v>
      </c>
      <c r="G245" s="13">
        <f>G246</f>
        <v>200000</v>
      </c>
    </row>
    <row r="246" spans="1:7" ht="28.5" customHeight="1" x14ac:dyDescent="0.25">
      <c r="A246" s="67" t="s">
        <v>222</v>
      </c>
      <c r="B246" s="101">
        <v>2920200000</v>
      </c>
      <c r="C246" s="101"/>
      <c r="D246" s="33"/>
      <c r="E246" s="13">
        <f>E247+E248</f>
        <v>1070912</v>
      </c>
      <c r="F246" s="13">
        <f>F247+F248</f>
        <v>-870912</v>
      </c>
      <c r="G246" s="13">
        <f>G247+G248</f>
        <v>200000</v>
      </c>
    </row>
    <row r="247" spans="1:7" ht="29.25" customHeight="1" x14ac:dyDescent="0.25">
      <c r="A247" s="67" t="s">
        <v>311</v>
      </c>
      <c r="B247" s="101">
        <v>2920220750</v>
      </c>
      <c r="C247" s="101"/>
      <c r="D247" s="33">
        <v>200</v>
      </c>
      <c r="E247" s="14">
        <v>870912</v>
      </c>
      <c r="F247" s="14">
        <v>-870912</v>
      </c>
      <c r="G247" s="14">
        <f>E247+F247</f>
        <v>0</v>
      </c>
    </row>
    <row r="248" spans="1:7" ht="54.75" customHeight="1" x14ac:dyDescent="0.25">
      <c r="A248" s="67" t="s">
        <v>312</v>
      </c>
      <c r="B248" s="101">
        <v>2920220760</v>
      </c>
      <c r="C248" s="101"/>
      <c r="D248" s="33">
        <v>200</v>
      </c>
      <c r="E248" s="14">
        <v>200000</v>
      </c>
      <c r="F248" s="14"/>
      <c r="G248" s="14">
        <f>E248+F248</f>
        <v>200000</v>
      </c>
    </row>
    <row r="249" spans="1:7" ht="29.25" customHeight="1" x14ac:dyDescent="0.25">
      <c r="A249" s="69" t="s">
        <v>238</v>
      </c>
      <c r="B249" s="107">
        <v>3100000000</v>
      </c>
      <c r="C249" s="107"/>
      <c r="D249" s="33"/>
      <c r="E249" s="12">
        <f>E250+E256</f>
        <v>2575000</v>
      </c>
      <c r="F249" s="12">
        <f>F250+F256</f>
        <v>0</v>
      </c>
      <c r="G249" s="12">
        <f>G250+G256</f>
        <v>2575000</v>
      </c>
    </row>
    <row r="250" spans="1:7" ht="30" customHeight="1" x14ac:dyDescent="0.25">
      <c r="A250" s="67" t="s">
        <v>185</v>
      </c>
      <c r="B250" s="101">
        <v>3110000000</v>
      </c>
      <c r="C250" s="101"/>
      <c r="D250" s="33"/>
      <c r="E250" s="13">
        <f>E251+E254</f>
        <v>1700000</v>
      </c>
      <c r="F250" s="13">
        <f>F251+F254</f>
        <v>0</v>
      </c>
      <c r="G250" s="13">
        <f>G251+G254</f>
        <v>1700000</v>
      </c>
    </row>
    <row r="251" spans="1:7" ht="28.5" customHeight="1" x14ac:dyDescent="0.25">
      <c r="A251" s="67" t="s">
        <v>186</v>
      </c>
      <c r="B251" s="101">
        <v>3110100000</v>
      </c>
      <c r="C251" s="101"/>
      <c r="D251" s="33"/>
      <c r="E251" s="13">
        <f>E252+E253</f>
        <v>500000</v>
      </c>
      <c r="F251" s="13">
        <f>F252+F253</f>
        <v>0</v>
      </c>
      <c r="G251" s="13">
        <f>G252+G253</f>
        <v>500000</v>
      </c>
    </row>
    <row r="252" spans="1:7" ht="45" customHeight="1" x14ac:dyDescent="0.25">
      <c r="A252" s="67" t="s">
        <v>187</v>
      </c>
      <c r="B252" s="101">
        <v>3110120800</v>
      </c>
      <c r="C252" s="101"/>
      <c r="D252" s="33">
        <v>200</v>
      </c>
      <c r="E252" s="14">
        <v>400000</v>
      </c>
      <c r="F252" s="14"/>
      <c r="G252" s="14">
        <f>E252+F252</f>
        <v>400000</v>
      </c>
    </row>
    <row r="253" spans="1:7" ht="30.75" customHeight="1" x14ac:dyDescent="0.25">
      <c r="A253" s="67" t="s">
        <v>188</v>
      </c>
      <c r="B253" s="101">
        <v>3110120810</v>
      </c>
      <c r="C253" s="101"/>
      <c r="D253" s="33">
        <v>200</v>
      </c>
      <c r="E253" s="14">
        <v>100000</v>
      </c>
      <c r="F253" s="14"/>
      <c r="G253" s="14">
        <f>E253+F253</f>
        <v>100000</v>
      </c>
    </row>
    <row r="254" spans="1:7" ht="25.5" customHeight="1" x14ac:dyDescent="0.25">
      <c r="A254" s="9" t="s">
        <v>379</v>
      </c>
      <c r="B254" s="101">
        <v>3110200000</v>
      </c>
      <c r="C254" s="101"/>
      <c r="D254" s="27"/>
      <c r="E254" s="14">
        <f>E255</f>
        <v>1200000</v>
      </c>
      <c r="F254" s="14">
        <f>F255</f>
        <v>0</v>
      </c>
      <c r="G254" s="14">
        <f>G255</f>
        <v>1200000</v>
      </c>
    </row>
    <row r="255" spans="1:7" ht="42" customHeight="1" x14ac:dyDescent="0.25">
      <c r="A255" s="67" t="s">
        <v>189</v>
      </c>
      <c r="B255" s="101">
        <v>3110220820</v>
      </c>
      <c r="C255" s="101"/>
      <c r="D255" s="33">
        <v>200</v>
      </c>
      <c r="E255" s="14">
        <v>1200000</v>
      </c>
      <c r="F255" s="14"/>
      <c r="G255" s="14">
        <f>E255+F255</f>
        <v>1200000</v>
      </c>
    </row>
    <row r="256" spans="1:7" ht="30.75" customHeight="1" x14ac:dyDescent="0.25">
      <c r="A256" s="67" t="s">
        <v>223</v>
      </c>
      <c r="B256" s="101">
        <v>3120000000</v>
      </c>
      <c r="C256" s="101"/>
      <c r="D256" s="33"/>
      <c r="E256" s="13">
        <f>E257</f>
        <v>875000</v>
      </c>
      <c r="F256" s="13">
        <f>F257</f>
        <v>0</v>
      </c>
      <c r="G256" s="13">
        <f>G257</f>
        <v>875000</v>
      </c>
    </row>
    <row r="257" spans="1:7" ht="40.5" customHeight="1" x14ac:dyDescent="0.25">
      <c r="A257" s="67" t="s">
        <v>224</v>
      </c>
      <c r="B257" s="101">
        <v>3120100000</v>
      </c>
      <c r="C257" s="101"/>
      <c r="D257" s="33"/>
      <c r="E257" s="13">
        <f>E258+E259+E260</f>
        <v>875000</v>
      </c>
      <c r="F257" s="13">
        <f>F258+F259+F260</f>
        <v>0</v>
      </c>
      <c r="G257" s="13">
        <f>G258+G259+G260</f>
        <v>875000</v>
      </c>
    </row>
    <row r="258" spans="1:7" ht="39.75" customHeight="1" x14ac:dyDescent="0.25">
      <c r="A258" s="67" t="s">
        <v>225</v>
      </c>
      <c r="B258" s="101">
        <v>3120120850</v>
      </c>
      <c r="C258" s="101"/>
      <c r="D258" s="33">
        <v>200</v>
      </c>
      <c r="E258" s="14">
        <v>550000</v>
      </c>
      <c r="F258" s="14"/>
      <c r="G258" s="14">
        <f>E258+F258</f>
        <v>550000</v>
      </c>
    </row>
    <row r="259" spans="1:7" ht="42.75" customHeight="1" x14ac:dyDescent="0.25">
      <c r="A259" s="67" t="s">
        <v>226</v>
      </c>
      <c r="B259" s="101">
        <v>3120120860</v>
      </c>
      <c r="C259" s="101"/>
      <c r="D259" s="33">
        <v>200</v>
      </c>
      <c r="E259" s="14">
        <v>250000</v>
      </c>
      <c r="F259" s="14"/>
      <c r="G259" s="14">
        <f>E259+F259</f>
        <v>250000</v>
      </c>
    </row>
    <row r="260" spans="1:7" ht="46.5" customHeight="1" x14ac:dyDescent="0.25">
      <c r="A260" s="67" t="s">
        <v>227</v>
      </c>
      <c r="B260" s="101">
        <v>3120120870</v>
      </c>
      <c r="C260" s="101"/>
      <c r="D260" s="33">
        <v>200</v>
      </c>
      <c r="E260" s="14">
        <v>75000</v>
      </c>
      <c r="F260" s="14"/>
      <c r="G260" s="14">
        <f>E260+F260</f>
        <v>75000</v>
      </c>
    </row>
    <row r="261" spans="1:7" ht="31.5" customHeight="1" x14ac:dyDescent="0.25">
      <c r="A261" s="69" t="s">
        <v>190</v>
      </c>
      <c r="B261" s="107">
        <v>3200000000</v>
      </c>
      <c r="C261" s="107"/>
      <c r="D261" s="32"/>
      <c r="E261" s="12">
        <f>E262+E265</f>
        <v>50000</v>
      </c>
      <c r="F261" s="12">
        <f>F262+F265</f>
        <v>0</v>
      </c>
      <c r="G261" s="12">
        <f>G262+G265</f>
        <v>50000</v>
      </c>
    </row>
    <row r="262" spans="1:7" ht="27.75" customHeight="1" x14ac:dyDescent="0.25">
      <c r="A262" s="67" t="s">
        <v>191</v>
      </c>
      <c r="B262" s="101">
        <v>3210000000</v>
      </c>
      <c r="C262" s="101"/>
      <c r="D262" s="33"/>
      <c r="E262" s="13">
        <f t="shared" ref="E262:G263" si="36">E263</f>
        <v>40000</v>
      </c>
      <c r="F262" s="13">
        <f t="shared" si="36"/>
        <v>0</v>
      </c>
      <c r="G262" s="13">
        <f t="shared" si="36"/>
        <v>40000</v>
      </c>
    </row>
    <row r="263" spans="1:7" ht="19.5" customHeight="1" x14ac:dyDescent="0.25">
      <c r="A263" s="67" t="s">
        <v>192</v>
      </c>
      <c r="B263" s="101">
        <v>3210100000</v>
      </c>
      <c r="C263" s="101"/>
      <c r="D263" s="33"/>
      <c r="E263" s="13">
        <f t="shared" si="36"/>
        <v>40000</v>
      </c>
      <c r="F263" s="13">
        <f t="shared" si="36"/>
        <v>0</v>
      </c>
      <c r="G263" s="13">
        <f t="shared" si="36"/>
        <v>40000</v>
      </c>
    </row>
    <row r="264" spans="1:7" ht="30.75" customHeight="1" x14ac:dyDescent="0.25">
      <c r="A264" s="67" t="s">
        <v>193</v>
      </c>
      <c r="B264" s="101">
        <v>3210100700</v>
      </c>
      <c r="C264" s="101"/>
      <c r="D264" s="33">
        <v>200</v>
      </c>
      <c r="E264" s="14">
        <v>40000</v>
      </c>
      <c r="F264" s="14"/>
      <c r="G264" s="14">
        <f>E264+F264</f>
        <v>40000</v>
      </c>
    </row>
    <row r="265" spans="1:7" ht="28.5" customHeight="1" x14ac:dyDescent="0.25">
      <c r="A265" s="67" t="s">
        <v>194</v>
      </c>
      <c r="B265" s="101">
        <v>3220000000</v>
      </c>
      <c r="C265" s="101"/>
      <c r="D265" s="33"/>
      <c r="E265" s="13">
        <f>E266</f>
        <v>10000</v>
      </c>
      <c r="F265" s="13">
        <f>F266</f>
        <v>0</v>
      </c>
      <c r="G265" s="13">
        <f>G266</f>
        <v>10000</v>
      </c>
    </row>
    <row r="266" spans="1:7" ht="27.75" customHeight="1" x14ac:dyDescent="0.25">
      <c r="A266" s="67" t="s">
        <v>195</v>
      </c>
      <c r="B266" s="101">
        <v>3220100000</v>
      </c>
      <c r="C266" s="101"/>
      <c r="D266" s="33"/>
      <c r="E266" s="13">
        <f>E267</f>
        <v>10000</v>
      </c>
      <c r="F266" s="13">
        <f t="shared" ref="F266:G266" si="37">F267</f>
        <v>0</v>
      </c>
      <c r="G266" s="13">
        <f t="shared" si="37"/>
        <v>10000</v>
      </c>
    </row>
    <row r="267" spans="1:7" ht="29.25" customHeight="1" x14ac:dyDescent="0.25">
      <c r="A267" s="67" t="s">
        <v>196</v>
      </c>
      <c r="B267" s="101">
        <v>3220100740</v>
      </c>
      <c r="C267" s="101"/>
      <c r="D267" s="33">
        <v>200</v>
      </c>
      <c r="E267" s="14">
        <v>10000</v>
      </c>
      <c r="F267" s="14"/>
      <c r="G267" s="14">
        <f>E267+F267</f>
        <v>10000</v>
      </c>
    </row>
    <row r="268" spans="1:7" ht="23.25" customHeight="1" x14ac:dyDescent="0.25">
      <c r="A268" s="69" t="s">
        <v>197</v>
      </c>
      <c r="B268" s="107">
        <v>3300000000</v>
      </c>
      <c r="C268" s="107"/>
      <c r="D268" s="32"/>
      <c r="E268" s="12">
        <f>E273+E269+E277</f>
        <v>2196747.46</v>
      </c>
      <c r="F268" s="12">
        <f>F273+F269+F277</f>
        <v>0</v>
      </c>
      <c r="G268" s="12">
        <f>G273+G269+G277</f>
        <v>2196747.46</v>
      </c>
    </row>
    <row r="269" spans="1:7" ht="28.5" customHeight="1" x14ac:dyDescent="0.25">
      <c r="A269" s="67" t="s">
        <v>198</v>
      </c>
      <c r="B269" s="101">
        <v>3310000000</v>
      </c>
      <c r="C269" s="101"/>
      <c r="D269" s="33"/>
      <c r="E269" s="13">
        <f>E270</f>
        <v>1000000</v>
      </c>
      <c r="F269" s="13">
        <f>F270</f>
        <v>0</v>
      </c>
      <c r="G269" s="13">
        <f>G270</f>
        <v>1000000</v>
      </c>
    </row>
    <row r="270" spans="1:7" ht="27.75" customHeight="1" x14ac:dyDescent="0.25">
      <c r="A270" s="67" t="s">
        <v>199</v>
      </c>
      <c r="B270" s="101">
        <v>3310100000</v>
      </c>
      <c r="C270" s="101"/>
      <c r="D270" s="33"/>
      <c r="E270" s="13">
        <f>E271+E272</f>
        <v>1000000</v>
      </c>
      <c r="F270" s="13">
        <f>F271+F272</f>
        <v>0</v>
      </c>
      <c r="G270" s="13">
        <f>G271+G272</f>
        <v>1000000</v>
      </c>
    </row>
    <row r="271" spans="1:7" ht="42.75" customHeight="1" x14ac:dyDescent="0.25">
      <c r="A271" s="67" t="s">
        <v>200</v>
      </c>
      <c r="B271" s="101">
        <v>3310100810</v>
      </c>
      <c r="C271" s="101"/>
      <c r="D271" s="33">
        <v>200</v>
      </c>
      <c r="E271" s="14">
        <v>900000</v>
      </c>
      <c r="F271" s="14"/>
      <c r="G271" s="14">
        <f>E271+F271</f>
        <v>900000</v>
      </c>
    </row>
    <row r="272" spans="1:7" ht="51.75" customHeight="1" x14ac:dyDescent="0.25">
      <c r="A272" s="67" t="s">
        <v>201</v>
      </c>
      <c r="B272" s="101">
        <v>3310100840</v>
      </c>
      <c r="C272" s="101"/>
      <c r="D272" s="33">
        <v>200</v>
      </c>
      <c r="E272" s="14">
        <v>100000</v>
      </c>
      <c r="F272" s="14"/>
      <c r="G272" s="14">
        <f>E272+F272</f>
        <v>100000</v>
      </c>
    </row>
    <row r="273" spans="1:7" ht="32.25" customHeight="1" x14ac:dyDescent="0.25">
      <c r="A273" s="67" t="s">
        <v>202</v>
      </c>
      <c r="B273" s="101">
        <v>3320000000</v>
      </c>
      <c r="C273" s="101"/>
      <c r="D273" s="33"/>
      <c r="E273" s="13">
        <f>E274</f>
        <v>400000</v>
      </c>
      <c r="F273" s="13">
        <f>F274</f>
        <v>0</v>
      </c>
      <c r="G273" s="13">
        <f>G274</f>
        <v>400000</v>
      </c>
    </row>
    <row r="274" spans="1:7" ht="53.25" customHeight="1" x14ac:dyDescent="0.25">
      <c r="A274" s="67" t="s">
        <v>203</v>
      </c>
      <c r="B274" s="101">
        <v>3320100000</v>
      </c>
      <c r="C274" s="101"/>
      <c r="D274" s="33"/>
      <c r="E274" s="13">
        <f>E275+E276</f>
        <v>400000</v>
      </c>
      <c r="F274" s="13">
        <f>F275+F276</f>
        <v>0</v>
      </c>
      <c r="G274" s="13">
        <f>G275+G276</f>
        <v>400000</v>
      </c>
    </row>
    <row r="275" spans="1:7" ht="54" customHeight="1" x14ac:dyDescent="0.25">
      <c r="A275" s="67" t="s">
        <v>204</v>
      </c>
      <c r="B275" s="101">
        <v>3320100820</v>
      </c>
      <c r="C275" s="101"/>
      <c r="D275" s="33">
        <v>200</v>
      </c>
      <c r="E275" s="14">
        <v>50000</v>
      </c>
      <c r="F275" s="14"/>
      <c r="G275" s="14">
        <f>E275+F275</f>
        <v>50000</v>
      </c>
    </row>
    <row r="276" spans="1:7" ht="42.75" customHeight="1" x14ac:dyDescent="0.25">
      <c r="A276" s="67" t="s">
        <v>107</v>
      </c>
      <c r="B276" s="92">
        <v>3320100830</v>
      </c>
      <c r="C276" s="92"/>
      <c r="D276" s="33">
        <v>200</v>
      </c>
      <c r="E276" s="14">
        <v>350000</v>
      </c>
      <c r="F276" s="14"/>
      <c r="G276" s="14">
        <f>E276+F276</f>
        <v>350000</v>
      </c>
    </row>
    <row r="277" spans="1:7" ht="30.75" customHeight="1" x14ac:dyDescent="0.25">
      <c r="A277" s="67" t="s">
        <v>228</v>
      </c>
      <c r="B277" s="101">
        <v>3330000000</v>
      </c>
      <c r="C277" s="101"/>
      <c r="D277" s="33"/>
      <c r="E277" s="13">
        <f>E278</f>
        <v>796747.46</v>
      </c>
      <c r="F277" s="13">
        <f>F278</f>
        <v>0</v>
      </c>
      <c r="G277" s="13">
        <f>G278</f>
        <v>796747.46</v>
      </c>
    </row>
    <row r="278" spans="1:7" ht="29.25" customHeight="1" x14ac:dyDescent="0.25">
      <c r="A278" s="67" t="s">
        <v>229</v>
      </c>
      <c r="B278" s="101">
        <v>3330100000</v>
      </c>
      <c r="C278" s="101"/>
      <c r="D278" s="33"/>
      <c r="E278" s="13">
        <f>E279+E281+E280+E282</f>
        <v>796747.46</v>
      </c>
      <c r="F278" s="13">
        <f>F279+F281+F280+F282</f>
        <v>0</v>
      </c>
      <c r="G278" s="13">
        <f>G279+G281+G280+G282</f>
        <v>796747.46</v>
      </c>
    </row>
    <row r="279" spans="1:7" ht="43.5" customHeight="1" x14ac:dyDescent="0.25">
      <c r="A279" s="67" t="s">
        <v>230</v>
      </c>
      <c r="B279" s="101">
        <v>3330100850</v>
      </c>
      <c r="C279" s="101"/>
      <c r="D279" s="33">
        <v>200</v>
      </c>
      <c r="E279" s="14">
        <v>190000</v>
      </c>
      <c r="F279" s="14"/>
      <c r="G279" s="14">
        <f>E279+F279</f>
        <v>190000</v>
      </c>
    </row>
    <row r="280" spans="1:7" ht="42" customHeight="1" x14ac:dyDescent="0.25">
      <c r="A280" s="67" t="s">
        <v>246</v>
      </c>
      <c r="B280" s="101">
        <v>3330100850</v>
      </c>
      <c r="C280" s="101"/>
      <c r="D280" s="33">
        <v>600</v>
      </c>
      <c r="E280" s="14">
        <v>100000</v>
      </c>
      <c r="F280" s="14"/>
      <c r="G280" s="14">
        <f>E280+F280</f>
        <v>100000</v>
      </c>
    </row>
    <row r="281" spans="1:7" ht="64.5" customHeight="1" x14ac:dyDescent="0.25">
      <c r="A281" s="67" t="s">
        <v>240</v>
      </c>
      <c r="B281" s="101">
        <v>3330180360</v>
      </c>
      <c r="C281" s="101"/>
      <c r="D281" s="33">
        <v>100</v>
      </c>
      <c r="E281" s="14">
        <v>478194.17</v>
      </c>
      <c r="F281" s="14"/>
      <c r="G281" s="14">
        <f>E281+F281</f>
        <v>478194.17</v>
      </c>
    </row>
    <row r="282" spans="1:7" ht="39.75" customHeight="1" x14ac:dyDescent="0.25">
      <c r="A282" s="67" t="s">
        <v>358</v>
      </c>
      <c r="B282" s="101">
        <v>3330180360</v>
      </c>
      <c r="C282" s="101"/>
      <c r="D282" s="33">
        <v>200</v>
      </c>
      <c r="E282" s="14">
        <v>28553.29</v>
      </c>
      <c r="F282" s="14"/>
      <c r="G282" s="14">
        <f>E282+F282</f>
        <v>28553.29</v>
      </c>
    </row>
    <row r="283" spans="1:7" ht="29.25" customHeight="1" x14ac:dyDescent="0.25">
      <c r="A283" s="69" t="s">
        <v>339</v>
      </c>
      <c r="B283" s="107">
        <v>4000000000</v>
      </c>
      <c r="C283" s="107"/>
      <c r="D283" s="33"/>
      <c r="E283" s="12">
        <f>E284+E287+E301+E323+E328</f>
        <v>63972855.580000006</v>
      </c>
      <c r="F283" s="12">
        <f t="shared" ref="F283:G283" si="38">F284+F287+F301+F323+F328</f>
        <v>90000</v>
      </c>
      <c r="G283" s="12">
        <f t="shared" si="38"/>
        <v>64062855.580000006</v>
      </c>
    </row>
    <row r="284" spans="1:7" ht="25.5" customHeight="1" x14ac:dyDescent="0.25">
      <c r="A284" s="69" t="s">
        <v>13</v>
      </c>
      <c r="B284" s="107">
        <v>4090000000</v>
      </c>
      <c r="C284" s="107"/>
      <c r="D284" s="33"/>
      <c r="E284" s="12">
        <f>E285+E286</f>
        <v>934317</v>
      </c>
      <c r="F284" s="12">
        <f>F285+F286</f>
        <v>0</v>
      </c>
      <c r="G284" s="12">
        <f>G285+G286</f>
        <v>934317</v>
      </c>
    </row>
    <row r="285" spans="1:7" ht="54.75" customHeight="1" x14ac:dyDescent="0.25">
      <c r="A285" s="67" t="s">
        <v>313</v>
      </c>
      <c r="B285" s="101">
        <v>4090000270</v>
      </c>
      <c r="C285" s="101"/>
      <c r="D285" s="33">
        <v>100</v>
      </c>
      <c r="E285" s="13">
        <v>764159</v>
      </c>
      <c r="F285" s="13"/>
      <c r="G285" s="14">
        <f>E285+F285</f>
        <v>764159</v>
      </c>
    </row>
    <row r="286" spans="1:7" ht="27.75" customHeight="1" x14ac:dyDescent="0.25">
      <c r="A286" s="67" t="s">
        <v>314</v>
      </c>
      <c r="B286" s="101">
        <v>4090000270</v>
      </c>
      <c r="C286" s="101"/>
      <c r="D286" s="33">
        <v>200</v>
      </c>
      <c r="E286" s="13">
        <v>170158</v>
      </c>
      <c r="F286" s="13"/>
      <c r="G286" s="14">
        <f>E286+F286</f>
        <v>170158</v>
      </c>
    </row>
    <row r="287" spans="1:7" ht="31.5" customHeight="1" x14ac:dyDescent="0.25">
      <c r="A287" s="69" t="s">
        <v>315</v>
      </c>
      <c r="B287" s="107">
        <v>4100000000</v>
      </c>
      <c r="C287" s="107"/>
      <c r="D287" s="33"/>
      <c r="E287" s="12">
        <f>E288+E289+E290+E291+E295+E296+E298+E292+E293+E294+E299+E300+E297</f>
        <v>32246335.800000001</v>
      </c>
      <c r="F287" s="12">
        <f t="shared" ref="F287:G287" si="39">F288+F289+F290+F291+F295+F296+F298+F292+F293+F294+F299+F300+F297</f>
        <v>0</v>
      </c>
      <c r="G287" s="12">
        <f t="shared" si="39"/>
        <v>32246335.800000001</v>
      </c>
    </row>
    <row r="288" spans="1:7" ht="54" customHeight="1" x14ac:dyDescent="0.25">
      <c r="A288" s="67" t="s">
        <v>92</v>
      </c>
      <c r="B288" s="101">
        <v>4190000250</v>
      </c>
      <c r="C288" s="101"/>
      <c r="D288" s="33">
        <v>100</v>
      </c>
      <c r="E288" s="14">
        <v>1706906</v>
      </c>
      <c r="F288" s="14"/>
      <c r="G288" s="14">
        <f t="shared" ref="G288:G300" si="40">E288+F288</f>
        <v>1706906</v>
      </c>
    </row>
    <row r="289" spans="1:7" ht="57.75" customHeight="1" x14ac:dyDescent="0.25">
      <c r="A289" s="67" t="s">
        <v>316</v>
      </c>
      <c r="B289" s="101">
        <v>4190000280</v>
      </c>
      <c r="C289" s="101"/>
      <c r="D289" s="33">
        <v>100</v>
      </c>
      <c r="E289" s="14">
        <v>19744451</v>
      </c>
      <c r="F289" s="14"/>
      <c r="G289" s="14">
        <f t="shared" si="40"/>
        <v>19744451</v>
      </c>
    </row>
    <row r="290" spans="1:7" ht="40.5" customHeight="1" x14ac:dyDescent="0.25">
      <c r="A290" s="67" t="s">
        <v>317</v>
      </c>
      <c r="B290" s="101">
        <v>4190000280</v>
      </c>
      <c r="C290" s="101"/>
      <c r="D290" s="33">
        <v>200</v>
      </c>
      <c r="E290" s="14">
        <v>849115.8</v>
      </c>
      <c r="F290" s="14"/>
      <c r="G290" s="14">
        <f t="shared" si="40"/>
        <v>849115.8</v>
      </c>
    </row>
    <row r="291" spans="1:7" ht="28.5" customHeight="1" x14ac:dyDescent="0.25">
      <c r="A291" s="67" t="s">
        <v>318</v>
      </c>
      <c r="B291" s="101">
        <v>4190000280</v>
      </c>
      <c r="C291" s="101"/>
      <c r="D291" s="33">
        <v>800</v>
      </c>
      <c r="E291" s="14">
        <v>5900</v>
      </c>
      <c r="F291" s="14"/>
      <c r="G291" s="14">
        <f t="shared" si="40"/>
        <v>5900</v>
      </c>
    </row>
    <row r="292" spans="1:7" ht="55.5" customHeight="1" x14ac:dyDescent="0.25">
      <c r="A292" s="67" t="s">
        <v>319</v>
      </c>
      <c r="B292" s="101">
        <v>4190000260</v>
      </c>
      <c r="C292" s="101"/>
      <c r="D292" s="33">
        <v>100</v>
      </c>
      <c r="E292" s="14">
        <v>2538397</v>
      </c>
      <c r="F292" s="14"/>
      <c r="G292" s="14">
        <f t="shared" si="40"/>
        <v>2538397</v>
      </c>
    </row>
    <row r="293" spans="1:7" ht="42.75" customHeight="1" x14ac:dyDescent="0.25">
      <c r="A293" s="67" t="s">
        <v>320</v>
      </c>
      <c r="B293" s="101">
        <v>4190000260</v>
      </c>
      <c r="C293" s="101"/>
      <c r="D293" s="33">
        <v>200</v>
      </c>
      <c r="E293" s="14">
        <v>174565</v>
      </c>
      <c r="F293" s="14"/>
      <c r="G293" s="14">
        <f t="shared" si="40"/>
        <v>174565</v>
      </c>
    </row>
    <row r="294" spans="1:7" ht="29.25" customHeight="1" x14ac:dyDescent="0.25">
      <c r="A294" s="67" t="s">
        <v>321</v>
      </c>
      <c r="B294" s="101">
        <v>4190000260</v>
      </c>
      <c r="C294" s="101"/>
      <c r="D294" s="33">
        <v>800</v>
      </c>
      <c r="E294" s="14">
        <v>3000</v>
      </c>
      <c r="F294" s="14"/>
      <c r="G294" s="14">
        <f t="shared" si="40"/>
        <v>3000</v>
      </c>
    </row>
    <row r="295" spans="1:7" ht="65.25" customHeight="1" x14ac:dyDescent="0.25">
      <c r="A295" s="67" t="s">
        <v>322</v>
      </c>
      <c r="B295" s="101">
        <v>4190000290</v>
      </c>
      <c r="C295" s="101"/>
      <c r="D295" s="33">
        <v>100</v>
      </c>
      <c r="E295" s="14">
        <v>4986811</v>
      </c>
      <c r="F295" s="14"/>
      <c r="G295" s="14">
        <f t="shared" si="40"/>
        <v>4986811</v>
      </c>
    </row>
    <row r="296" spans="1:7" ht="41.25" customHeight="1" x14ac:dyDescent="0.25">
      <c r="A296" s="67" t="s">
        <v>323</v>
      </c>
      <c r="B296" s="101">
        <v>4190000290</v>
      </c>
      <c r="C296" s="101"/>
      <c r="D296" s="33">
        <v>200</v>
      </c>
      <c r="E296" s="14">
        <v>225347</v>
      </c>
      <c r="F296" s="14"/>
      <c r="G296" s="14">
        <f t="shared" si="40"/>
        <v>225347</v>
      </c>
    </row>
    <row r="297" spans="1:7" ht="27" customHeight="1" x14ac:dyDescent="0.25">
      <c r="A297" s="67" t="s">
        <v>513</v>
      </c>
      <c r="B297" s="101">
        <v>4190000290</v>
      </c>
      <c r="C297" s="101"/>
      <c r="D297" s="33">
        <v>300</v>
      </c>
      <c r="E297" s="14">
        <v>8000</v>
      </c>
      <c r="F297" s="14"/>
      <c r="G297" s="14">
        <f t="shared" si="40"/>
        <v>8000</v>
      </c>
    </row>
    <row r="298" spans="1:7" ht="30.75" customHeight="1" x14ac:dyDescent="0.25">
      <c r="A298" s="67" t="s">
        <v>324</v>
      </c>
      <c r="B298" s="101">
        <v>4190000290</v>
      </c>
      <c r="C298" s="101"/>
      <c r="D298" s="33">
        <v>800</v>
      </c>
      <c r="E298" s="14">
        <v>2000</v>
      </c>
      <c r="F298" s="14"/>
      <c r="G298" s="14">
        <f t="shared" si="40"/>
        <v>2000</v>
      </c>
    </row>
    <row r="299" spans="1:7" ht="64.5" customHeight="1" x14ac:dyDescent="0.25">
      <c r="A299" s="67" t="s">
        <v>325</v>
      </c>
      <c r="B299" s="101">
        <v>4190000370</v>
      </c>
      <c r="C299" s="101"/>
      <c r="D299" s="33">
        <v>100</v>
      </c>
      <c r="E299" s="14">
        <v>1927671.12</v>
      </c>
      <c r="F299" s="14"/>
      <c r="G299" s="14">
        <f t="shared" si="40"/>
        <v>1927671.12</v>
      </c>
    </row>
    <row r="300" spans="1:7" ht="40.5" customHeight="1" x14ac:dyDescent="0.25">
      <c r="A300" s="67" t="s">
        <v>326</v>
      </c>
      <c r="B300" s="101">
        <v>4190000370</v>
      </c>
      <c r="C300" s="101"/>
      <c r="D300" s="33">
        <v>200</v>
      </c>
      <c r="E300" s="14">
        <v>74171.88</v>
      </c>
      <c r="F300" s="14"/>
      <c r="G300" s="14">
        <f t="shared" si="40"/>
        <v>74171.88</v>
      </c>
    </row>
    <row r="301" spans="1:7" ht="21.75" customHeight="1" x14ac:dyDescent="0.25">
      <c r="A301" s="69" t="s">
        <v>340</v>
      </c>
      <c r="B301" s="107">
        <v>4290000000</v>
      </c>
      <c r="C301" s="107"/>
      <c r="D301" s="33"/>
      <c r="E301" s="12">
        <f>E302+E303+E304+E305+E307+E308+E309+E313+E314+E315+E317+E319+E306+E320+E316+E321+E310+E312+E311+E318+E322</f>
        <v>30171778.259999998</v>
      </c>
      <c r="F301" s="12">
        <f t="shared" ref="F301:G301" si="41">F302+F303+F304+F305+F307+F308+F309+F313+F314+F315+F317+F319+F306+F320+F316+F321+F310+F312+F311+F318+F322</f>
        <v>90000</v>
      </c>
      <c r="G301" s="12">
        <f t="shared" si="41"/>
        <v>30261778.259999998</v>
      </c>
    </row>
    <row r="302" spans="1:7" ht="27.75" customHeight="1" x14ac:dyDescent="0.25">
      <c r="A302" s="67" t="s">
        <v>341</v>
      </c>
      <c r="B302" s="101">
        <v>4290020090</v>
      </c>
      <c r="C302" s="101"/>
      <c r="D302" s="33">
        <v>800</v>
      </c>
      <c r="E302" s="14">
        <v>1664112.2</v>
      </c>
      <c r="F302" s="14"/>
      <c r="G302" s="14">
        <f>E302+F302</f>
        <v>1664112.2</v>
      </c>
    </row>
    <row r="303" spans="1:7" ht="30" customHeight="1" x14ac:dyDescent="0.25">
      <c r="A303" s="67" t="s">
        <v>327</v>
      </c>
      <c r="B303" s="101">
        <v>4290020120</v>
      </c>
      <c r="C303" s="101"/>
      <c r="D303" s="33">
        <v>800</v>
      </c>
      <c r="E303" s="14">
        <v>50000</v>
      </c>
      <c r="F303" s="14"/>
      <c r="G303" s="14">
        <f t="shared" ref="G303:G320" si="42">E303+F303</f>
        <v>50000</v>
      </c>
    </row>
    <row r="304" spans="1:7" ht="43.5" customHeight="1" x14ac:dyDescent="0.25">
      <c r="A304" s="67" t="s">
        <v>328</v>
      </c>
      <c r="B304" s="101">
        <v>4290020140</v>
      </c>
      <c r="C304" s="101"/>
      <c r="D304" s="33">
        <v>200</v>
      </c>
      <c r="E304" s="14">
        <v>290500</v>
      </c>
      <c r="F304" s="14"/>
      <c r="G304" s="14">
        <f t="shared" si="42"/>
        <v>290500</v>
      </c>
    </row>
    <row r="305" spans="1:7" ht="43.5" customHeight="1" x14ac:dyDescent="0.25">
      <c r="A305" s="67" t="s">
        <v>381</v>
      </c>
      <c r="B305" s="101">
        <v>4290020150</v>
      </c>
      <c r="C305" s="101"/>
      <c r="D305" s="33">
        <v>200</v>
      </c>
      <c r="E305" s="14">
        <v>320000</v>
      </c>
      <c r="F305" s="14"/>
      <c r="G305" s="14">
        <f t="shared" si="42"/>
        <v>320000</v>
      </c>
    </row>
    <row r="306" spans="1:7" ht="56.25" customHeight="1" x14ac:dyDescent="0.25">
      <c r="A306" s="6" t="s">
        <v>442</v>
      </c>
      <c r="B306" s="92">
        <v>4290008100</v>
      </c>
      <c r="C306" s="92"/>
      <c r="D306" s="27">
        <v>500</v>
      </c>
      <c r="E306" s="14">
        <v>1399200</v>
      </c>
      <c r="F306" s="14"/>
      <c r="G306" s="14">
        <f t="shared" si="42"/>
        <v>1399200</v>
      </c>
    </row>
    <row r="307" spans="1:7" ht="66" customHeight="1" x14ac:dyDescent="0.25">
      <c r="A307" s="67" t="s">
        <v>329</v>
      </c>
      <c r="B307" s="101">
        <v>4290000300</v>
      </c>
      <c r="C307" s="101"/>
      <c r="D307" s="33">
        <v>100</v>
      </c>
      <c r="E307" s="14">
        <v>4297012</v>
      </c>
      <c r="F307" s="14"/>
      <c r="G307" s="14">
        <f t="shared" si="42"/>
        <v>4297012</v>
      </c>
    </row>
    <row r="308" spans="1:7" ht="43.5" customHeight="1" x14ac:dyDescent="0.25">
      <c r="A308" s="67" t="s">
        <v>330</v>
      </c>
      <c r="B308" s="101">
        <v>4290000300</v>
      </c>
      <c r="C308" s="101"/>
      <c r="D308" s="33">
        <v>200</v>
      </c>
      <c r="E308" s="14">
        <v>4188854</v>
      </c>
      <c r="F308" s="14">
        <v>-95160</v>
      </c>
      <c r="G308" s="14">
        <f t="shared" si="42"/>
        <v>4093694</v>
      </c>
    </row>
    <row r="309" spans="1:7" ht="43.5" customHeight="1" x14ac:dyDescent="0.25">
      <c r="A309" s="67" t="s">
        <v>331</v>
      </c>
      <c r="B309" s="101">
        <v>4290000300</v>
      </c>
      <c r="C309" s="101"/>
      <c r="D309" s="33">
        <v>800</v>
      </c>
      <c r="E309" s="14">
        <v>8046</v>
      </c>
      <c r="F309" s="14"/>
      <c r="G309" s="14">
        <f t="shared" si="42"/>
        <v>8046</v>
      </c>
    </row>
    <row r="310" spans="1:7" ht="22.5" customHeight="1" x14ac:dyDescent="0.25">
      <c r="A310" s="6" t="s">
        <v>488</v>
      </c>
      <c r="B310" s="121">
        <v>4290000460</v>
      </c>
      <c r="C310" s="122"/>
      <c r="D310" s="27">
        <v>800</v>
      </c>
      <c r="E310" s="14">
        <v>80000</v>
      </c>
      <c r="F310" s="14"/>
      <c r="G310" s="14">
        <f>E310+F310</f>
        <v>80000</v>
      </c>
    </row>
    <row r="311" spans="1:7" ht="65.25" customHeight="1" x14ac:dyDescent="0.25">
      <c r="A311" s="6" t="s">
        <v>495</v>
      </c>
      <c r="B311" s="121">
        <v>4290000990</v>
      </c>
      <c r="C311" s="122"/>
      <c r="D311" s="27">
        <v>200</v>
      </c>
      <c r="E311" s="14">
        <v>20000</v>
      </c>
      <c r="F311" s="14">
        <v>90000</v>
      </c>
      <c r="G311" s="14">
        <f>E311+F311</f>
        <v>110000</v>
      </c>
    </row>
    <row r="312" spans="1:7" ht="30.75" customHeight="1" x14ac:dyDescent="0.25">
      <c r="A312" s="6" t="s">
        <v>489</v>
      </c>
      <c r="B312" s="121">
        <v>4290008020</v>
      </c>
      <c r="C312" s="122"/>
      <c r="D312" s="27">
        <v>500</v>
      </c>
      <c r="E312" s="14">
        <v>300000</v>
      </c>
      <c r="F312" s="14"/>
      <c r="G312" s="14">
        <f>E312+F312</f>
        <v>300000</v>
      </c>
    </row>
    <row r="313" spans="1:7" ht="51.75" customHeight="1" x14ac:dyDescent="0.25">
      <c r="A313" s="67" t="s">
        <v>155</v>
      </c>
      <c r="B313" s="101">
        <v>4290002181</v>
      </c>
      <c r="C313" s="101"/>
      <c r="D313" s="33">
        <v>100</v>
      </c>
      <c r="E313" s="14">
        <v>653619</v>
      </c>
      <c r="F313" s="14"/>
      <c r="G313" s="14">
        <f t="shared" si="42"/>
        <v>653619</v>
      </c>
    </row>
    <row r="314" spans="1:7" ht="52.5" customHeight="1" x14ac:dyDescent="0.25">
      <c r="A314" s="67" t="s">
        <v>156</v>
      </c>
      <c r="B314" s="101">
        <v>4290002182</v>
      </c>
      <c r="C314" s="101"/>
      <c r="D314" s="33">
        <v>100</v>
      </c>
      <c r="E314" s="14">
        <v>530029</v>
      </c>
      <c r="F314" s="14">
        <v>95160</v>
      </c>
      <c r="G314" s="14">
        <f t="shared" si="42"/>
        <v>625189</v>
      </c>
    </row>
    <row r="315" spans="1:7" ht="30.75" customHeight="1" x14ac:dyDescent="0.25">
      <c r="A315" s="6" t="s">
        <v>115</v>
      </c>
      <c r="B315" s="92">
        <v>4290020180</v>
      </c>
      <c r="C315" s="92"/>
      <c r="D315" s="31">
        <v>200</v>
      </c>
      <c r="E315" s="13">
        <v>400845</v>
      </c>
      <c r="F315" s="13"/>
      <c r="G315" s="14">
        <f t="shared" si="42"/>
        <v>400845</v>
      </c>
    </row>
    <row r="316" spans="1:7" ht="42.75" customHeight="1" x14ac:dyDescent="0.25">
      <c r="A316" s="6" t="s">
        <v>446</v>
      </c>
      <c r="B316" s="92">
        <v>4290020310</v>
      </c>
      <c r="C316" s="92"/>
      <c r="D316" s="31">
        <v>200</v>
      </c>
      <c r="E316" s="13">
        <v>258234</v>
      </c>
      <c r="F316" s="13"/>
      <c r="G316" s="14">
        <f t="shared" si="42"/>
        <v>258234</v>
      </c>
    </row>
    <row r="317" spans="1:7" ht="45" customHeight="1" x14ac:dyDescent="0.25">
      <c r="A317" s="6" t="s">
        <v>342</v>
      </c>
      <c r="B317" s="92">
        <v>4290090080</v>
      </c>
      <c r="C317" s="92"/>
      <c r="D317" s="31">
        <v>800</v>
      </c>
      <c r="E317" s="13">
        <v>6238863.5</v>
      </c>
      <c r="F317" s="13"/>
      <c r="G317" s="14">
        <f t="shared" si="42"/>
        <v>6238863.5</v>
      </c>
    </row>
    <row r="318" spans="1:7" ht="169.5" customHeight="1" x14ac:dyDescent="0.25">
      <c r="A318" s="6" t="s">
        <v>502</v>
      </c>
      <c r="B318" s="121">
        <v>4290090390</v>
      </c>
      <c r="C318" s="122"/>
      <c r="D318" s="31">
        <v>800</v>
      </c>
      <c r="E318" s="13">
        <v>1016199</v>
      </c>
      <c r="F318" s="13"/>
      <c r="G318" s="14">
        <f>E318+F318</f>
        <v>1016199</v>
      </c>
    </row>
    <row r="319" spans="1:7" ht="30.75" customHeight="1" x14ac:dyDescent="0.25">
      <c r="A319" s="67" t="s">
        <v>93</v>
      </c>
      <c r="B319" s="101">
        <v>4290007010</v>
      </c>
      <c r="C319" s="101"/>
      <c r="D319" s="33">
        <v>300</v>
      </c>
      <c r="E319" s="14">
        <v>1791920</v>
      </c>
      <c r="F319" s="14"/>
      <c r="G319" s="14">
        <f t="shared" si="42"/>
        <v>1791920</v>
      </c>
    </row>
    <row r="320" spans="1:7" ht="66" customHeight="1" x14ac:dyDescent="0.25">
      <c r="A320" s="67" t="s">
        <v>447</v>
      </c>
      <c r="B320" s="92">
        <v>4290007030</v>
      </c>
      <c r="C320" s="92"/>
      <c r="D320" s="33">
        <v>300</v>
      </c>
      <c r="E320" s="14">
        <v>15000</v>
      </c>
      <c r="F320" s="14"/>
      <c r="G320" s="14">
        <f t="shared" si="42"/>
        <v>15000</v>
      </c>
    </row>
    <row r="321" spans="1:7" ht="40.5" customHeight="1" x14ac:dyDescent="0.25">
      <c r="A321" s="6" t="s">
        <v>460</v>
      </c>
      <c r="B321" s="92">
        <v>4290008150</v>
      </c>
      <c r="C321" s="92"/>
      <c r="D321" s="27">
        <v>500</v>
      </c>
      <c r="E321" s="14">
        <v>5477544.5599999996</v>
      </c>
      <c r="F321" s="14"/>
      <c r="G321" s="14">
        <f>E321+F321</f>
        <v>5477544.5599999996</v>
      </c>
    </row>
    <row r="322" spans="1:7" ht="63.75" customHeight="1" x14ac:dyDescent="0.25">
      <c r="A322" s="6" t="s">
        <v>511</v>
      </c>
      <c r="B322" s="121">
        <v>4290055490</v>
      </c>
      <c r="C322" s="122"/>
      <c r="D322" s="33">
        <v>100</v>
      </c>
      <c r="E322" s="14">
        <v>1171800</v>
      </c>
      <c r="F322" s="14"/>
      <c r="G322" s="14">
        <f>E322+F322</f>
        <v>1171800</v>
      </c>
    </row>
    <row r="323" spans="1:7" ht="40.5" customHeight="1" x14ac:dyDescent="0.25">
      <c r="A323" s="69" t="s">
        <v>15</v>
      </c>
      <c r="B323" s="107">
        <v>4300000000</v>
      </c>
      <c r="C323" s="107"/>
      <c r="D323" s="33"/>
      <c r="E323" s="12">
        <f>E324</f>
        <v>620198.18000000005</v>
      </c>
      <c r="F323" s="12">
        <f t="shared" ref="F323:G323" si="43">F324</f>
        <v>0</v>
      </c>
      <c r="G323" s="12">
        <f t="shared" si="43"/>
        <v>620198.18000000005</v>
      </c>
    </row>
    <row r="324" spans="1:7" ht="19.5" customHeight="1" x14ac:dyDescent="0.25">
      <c r="A324" s="67" t="s">
        <v>14</v>
      </c>
      <c r="B324" s="101">
        <v>4390000000</v>
      </c>
      <c r="C324" s="101"/>
      <c r="D324" s="33"/>
      <c r="E324" s="13">
        <f>E325+E326+E327</f>
        <v>620198.18000000005</v>
      </c>
      <c r="F324" s="13">
        <f>F325+F326+F327</f>
        <v>0</v>
      </c>
      <c r="G324" s="13">
        <f>G325+G326+G327</f>
        <v>620198.18000000005</v>
      </c>
    </row>
    <row r="325" spans="1:7" ht="42.75" customHeight="1" x14ac:dyDescent="0.25">
      <c r="A325" s="67" t="s">
        <v>108</v>
      </c>
      <c r="B325" s="101">
        <v>4390080350</v>
      </c>
      <c r="C325" s="101"/>
      <c r="D325" s="27">
        <v>200</v>
      </c>
      <c r="E325" s="14">
        <v>6170.4</v>
      </c>
      <c r="F325" s="14"/>
      <c r="G325" s="14">
        <f>E325+F325</f>
        <v>6170.4</v>
      </c>
    </row>
    <row r="326" spans="1:7" ht="52.5" customHeight="1" x14ac:dyDescent="0.25">
      <c r="A326" s="67" t="s">
        <v>253</v>
      </c>
      <c r="B326" s="101">
        <v>4390080370</v>
      </c>
      <c r="C326" s="101"/>
      <c r="D326" s="27">
        <v>200</v>
      </c>
      <c r="E326" s="14">
        <v>385890.78</v>
      </c>
      <c r="F326" s="14"/>
      <c r="G326" s="14">
        <f>E326+F326</f>
        <v>385890.78</v>
      </c>
    </row>
    <row r="327" spans="1:7" ht="84.75" customHeight="1" x14ac:dyDescent="0.25">
      <c r="A327" s="67" t="s">
        <v>165</v>
      </c>
      <c r="B327" s="101">
        <v>4390082400</v>
      </c>
      <c r="C327" s="101"/>
      <c r="D327" s="27">
        <v>200</v>
      </c>
      <c r="E327" s="14">
        <v>228137</v>
      </c>
      <c r="F327" s="14"/>
      <c r="G327" s="14">
        <f>E327+F327</f>
        <v>228137</v>
      </c>
    </row>
    <row r="328" spans="1:7" ht="41.25" customHeight="1" x14ac:dyDescent="0.25">
      <c r="A328" s="29" t="s">
        <v>257</v>
      </c>
      <c r="B328" s="107">
        <v>4400000000</v>
      </c>
      <c r="C328" s="107"/>
      <c r="D328" s="27"/>
      <c r="E328" s="12">
        <f t="shared" ref="E328:G329" si="44">E329</f>
        <v>226.34</v>
      </c>
      <c r="F328" s="12">
        <f t="shared" si="44"/>
        <v>0</v>
      </c>
      <c r="G328" s="12">
        <f t="shared" si="44"/>
        <v>226.34</v>
      </c>
    </row>
    <row r="329" spans="1:7" ht="17.25" customHeight="1" x14ac:dyDescent="0.25">
      <c r="A329" s="67" t="s">
        <v>14</v>
      </c>
      <c r="B329" s="101">
        <v>4490000000</v>
      </c>
      <c r="C329" s="101"/>
      <c r="D329" s="27"/>
      <c r="E329" s="13">
        <f t="shared" si="44"/>
        <v>226.34</v>
      </c>
      <c r="F329" s="13">
        <f t="shared" si="44"/>
        <v>0</v>
      </c>
      <c r="G329" s="13">
        <f t="shared" si="44"/>
        <v>226.34</v>
      </c>
    </row>
    <row r="330" spans="1:7" ht="52.5" customHeight="1" x14ac:dyDescent="0.25">
      <c r="A330" s="67" t="s">
        <v>369</v>
      </c>
      <c r="B330" s="101">
        <v>4490051200</v>
      </c>
      <c r="C330" s="101"/>
      <c r="D330" s="27">
        <v>200</v>
      </c>
      <c r="E330" s="14">
        <v>226.34</v>
      </c>
      <c r="F330" s="14"/>
      <c r="G330" s="14">
        <f>E330+F330</f>
        <v>226.34</v>
      </c>
    </row>
    <row r="331" spans="1:7" ht="19.5" customHeight="1" x14ac:dyDescent="0.25">
      <c r="A331" s="69" t="s">
        <v>16</v>
      </c>
      <c r="B331" s="101"/>
      <c r="C331" s="101"/>
      <c r="D331" s="27"/>
      <c r="E331" s="12">
        <f>E20+E117+E149+E160+E166+E176+E183+E201+E238+E249+E261+E268+E283</f>
        <v>334478425.60999995</v>
      </c>
      <c r="F331" s="12">
        <f>F20+F117+F149+F160+F166+F176+F183+F201+F238+F249+F261+F268+F283</f>
        <v>-398284.99999999994</v>
      </c>
      <c r="G331" s="12">
        <f>G20+G117+G149+G160+G166+G176+G183+G201+G238+G249+G261+G268+G283</f>
        <v>334080140.60999995</v>
      </c>
    </row>
    <row r="332" spans="1:7" ht="15" customHeight="1" x14ac:dyDescent="0.25"/>
  </sheetData>
  <mergeCells count="344">
    <mergeCell ref="B23:C23"/>
    <mergeCell ref="B281:C281"/>
    <mergeCell ref="B283:C283"/>
    <mergeCell ref="B282:C282"/>
    <mergeCell ref="B279:C279"/>
    <mergeCell ref="B292:C292"/>
    <mergeCell ref="B290:C290"/>
    <mergeCell ref="B291:C291"/>
    <mergeCell ref="B288:C288"/>
    <mergeCell ref="B289:C289"/>
    <mergeCell ref="B286:C286"/>
    <mergeCell ref="B287:C287"/>
    <mergeCell ref="B284:C284"/>
    <mergeCell ref="B285:C285"/>
    <mergeCell ref="B280:C280"/>
    <mergeCell ref="B277:C277"/>
    <mergeCell ref="B278:C278"/>
    <mergeCell ref="B275:C275"/>
    <mergeCell ref="B276:C276"/>
    <mergeCell ref="B273:C273"/>
    <mergeCell ref="B274:C274"/>
    <mergeCell ref="B271:C271"/>
    <mergeCell ref="B272:C272"/>
    <mergeCell ref="B270:C270"/>
    <mergeCell ref="B302:C302"/>
    <mergeCell ref="B293:C293"/>
    <mergeCell ref="B303:C303"/>
    <mergeCell ref="B317:C317"/>
    <mergeCell ref="B319:C319"/>
    <mergeCell ref="B314:C314"/>
    <mergeCell ref="B315:C315"/>
    <mergeCell ref="B309:C309"/>
    <mergeCell ref="B313:C313"/>
    <mergeCell ref="B307:C307"/>
    <mergeCell ref="B308:C308"/>
    <mergeCell ref="B304:C304"/>
    <mergeCell ref="B305:C305"/>
    <mergeCell ref="B306:C306"/>
    <mergeCell ref="B316:C316"/>
    <mergeCell ref="B301:C301"/>
    <mergeCell ref="B299:C299"/>
    <mergeCell ref="B300:C300"/>
    <mergeCell ref="B296:C296"/>
    <mergeCell ref="B298:C298"/>
    <mergeCell ref="B294:C294"/>
    <mergeCell ref="B295:C295"/>
    <mergeCell ref="B310:C310"/>
    <mergeCell ref="B311:C311"/>
    <mergeCell ref="B312:C312"/>
    <mergeCell ref="B330:C330"/>
    <mergeCell ref="B331:C331"/>
    <mergeCell ref="B328:C328"/>
    <mergeCell ref="B329:C329"/>
    <mergeCell ref="B326:C326"/>
    <mergeCell ref="B327:C327"/>
    <mergeCell ref="B324:C324"/>
    <mergeCell ref="B325:C325"/>
    <mergeCell ref="B323:C323"/>
    <mergeCell ref="B321:C321"/>
    <mergeCell ref="B318:C318"/>
    <mergeCell ref="B322:C322"/>
    <mergeCell ref="B268:C268"/>
    <mergeCell ref="B265:C265"/>
    <mergeCell ref="B266:C266"/>
    <mergeCell ref="B263:C263"/>
    <mergeCell ref="B264:C264"/>
    <mergeCell ref="B261:C261"/>
    <mergeCell ref="B262:C262"/>
    <mergeCell ref="B267:C267"/>
    <mergeCell ref="B269:C269"/>
    <mergeCell ref="B259:C259"/>
    <mergeCell ref="B260:C260"/>
    <mergeCell ref="B257:C257"/>
    <mergeCell ref="B258:C258"/>
    <mergeCell ref="B255:C255"/>
    <mergeCell ref="B256:C256"/>
    <mergeCell ref="B252:C252"/>
    <mergeCell ref="B253:C253"/>
    <mergeCell ref="B250:C250"/>
    <mergeCell ref="B251:C251"/>
    <mergeCell ref="B254:C254"/>
    <mergeCell ref="B248:C248"/>
    <mergeCell ref="B249:C249"/>
    <mergeCell ref="B246:C246"/>
    <mergeCell ref="B247:C247"/>
    <mergeCell ref="B243:C243"/>
    <mergeCell ref="B241:C241"/>
    <mergeCell ref="B242:C242"/>
    <mergeCell ref="B239:C239"/>
    <mergeCell ref="B240:C240"/>
    <mergeCell ref="B245:C245"/>
    <mergeCell ref="B244:C244"/>
    <mergeCell ref="B234:C234"/>
    <mergeCell ref="B238:C238"/>
    <mergeCell ref="B232:C232"/>
    <mergeCell ref="B233:C233"/>
    <mergeCell ref="B229:C229"/>
    <mergeCell ref="B230:C230"/>
    <mergeCell ref="B227:C227"/>
    <mergeCell ref="B228:C228"/>
    <mergeCell ref="B225:C225"/>
    <mergeCell ref="B226:C226"/>
    <mergeCell ref="B235:C235"/>
    <mergeCell ref="B236:C236"/>
    <mergeCell ref="B237:C237"/>
    <mergeCell ref="B231:C231"/>
    <mergeCell ref="B221:C221"/>
    <mergeCell ref="B224:C224"/>
    <mergeCell ref="B218:C218"/>
    <mergeCell ref="B219:C219"/>
    <mergeCell ref="B216:C216"/>
    <mergeCell ref="B217:C217"/>
    <mergeCell ref="B214:C214"/>
    <mergeCell ref="B215:C215"/>
    <mergeCell ref="B212:C212"/>
    <mergeCell ref="B213:C213"/>
    <mergeCell ref="B222:C222"/>
    <mergeCell ref="B220:C220"/>
    <mergeCell ref="B223:C223"/>
    <mergeCell ref="B210:C210"/>
    <mergeCell ref="B211:C211"/>
    <mergeCell ref="B208:C208"/>
    <mergeCell ref="B209:C209"/>
    <mergeCell ref="B205:C205"/>
    <mergeCell ref="B206:C206"/>
    <mergeCell ref="B203:C203"/>
    <mergeCell ref="B204:C204"/>
    <mergeCell ref="B202:C202"/>
    <mergeCell ref="B207:C207"/>
    <mergeCell ref="B199:C199"/>
    <mergeCell ref="B201:C201"/>
    <mergeCell ref="B197:C197"/>
    <mergeCell ref="B198:C198"/>
    <mergeCell ref="B195:C195"/>
    <mergeCell ref="B196:C196"/>
    <mergeCell ref="B192:C192"/>
    <mergeCell ref="B194:C194"/>
    <mergeCell ref="B189:C189"/>
    <mergeCell ref="B191:C191"/>
    <mergeCell ref="B193:C193"/>
    <mergeCell ref="B200:C200"/>
    <mergeCell ref="B190:C190"/>
    <mergeCell ref="B186:C186"/>
    <mergeCell ref="B188:C188"/>
    <mergeCell ref="B184:C184"/>
    <mergeCell ref="B185:C185"/>
    <mergeCell ref="B182:C182"/>
    <mergeCell ref="B183:C183"/>
    <mergeCell ref="B180:C180"/>
    <mergeCell ref="B181:C181"/>
    <mergeCell ref="B178:C178"/>
    <mergeCell ref="B179:C179"/>
    <mergeCell ref="B187:C187"/>
    <mergeCell ref="B176:C176"/>
    <mergeCell ref="B177:C177"/>
    <mergeCell ref="B175:C175"/>
    <mergeCell ref="B171:C171"/>
    <mergeCell ref="B173:C173"/>
    <mergeCell ref="B169:C169"/>
    <mergeCell ref="B170:C170"/>
    <mergeCell ref="B174:C174"/>
    <mergeCell ref="B172:C172"/>
    <mergeCell ref="B156:C156"/>
    <mergeCell ref="B157:C157"/>
    <mergeCell ref="B151:C151"/>
    <mergeCell ref="B153:C153"/>
    <mergeCell ref="B149:C149"/>
    <mergeCell ref="B150:C150"/>
    <mergeCell ref="B147:C147"/>
    <mergeCell ref="B148:C148"/>
    <mergeCell ref="B141:C141"/>
    <mergeCell ref="B146:C146"/>
    <mergeCell ref="B142:C142"/>
    <mergeCell ref="B143:C143"/>
    <mergeCell ref="B152:C152"/>
    <mergeCell ref="B144:C144"/>
    <mergeCell ref="B145:C145"/>
    <mergeCell ref="B155:C155"/>
    <mergeCell ref="B154:C154"/>
    <mergeCell ref="B167:C167"/>
    <mergeCell ref="B168:C168"/>
    <mergeCell ref="B165:C165"/>
    <mergeCell ref="B166:C166"/>
    <mergeCell ref="B163:C163"/>
    <mergeCell ref="B164:C164"/>
    <mergeCell ref="B161:C161"/>
    <mergeCell ref="B162:C162"/>
    <mergeCell ref="B158:C158"/>
    <mergeCell ref="B160:C160"/>
    <mergeCell ref="B159:C159"/>
    <mergeCell ref="B109:C109"/>
    <mergeCell ref="B138:C138"/>
    <mergeCell ref="B132:C132"/>
    <mergeCell ref="B133:C133"/>
    <mergeCell ref="B136:C136"/>
    <mergeCell ref="B137:C137"/>
    <mergeCell ref="B139:C139"/>
    <mergeCell ref="B140:C140"/>
    <mergeCell ref="B127:C127"/>
    <mergeCell ref="B131:C131"/>
    <mergeCell ref="B25:C25"/>
    <mergeCell ref="B22:C22"/>
    <mergeCell ref="B126:C126"/>
    <mergeCell ref="B128:C128"/>
    <mergeCell ref="B129:C129"/>
    <mergeCell ref="B130:C130"/>
    <mergeCell ref="B134:C134"/>
    <mergeCell ref="B135:C135"/>
    <mergeCell ref="B80:C80"/>
    <mergeCell ref="B81:C81"/>
    <mergeCell ref="B82:C82"/>
    <mergeCell ref="B124:C124"/>
    <mergeCell ref="B121:C121"/>
    <mergeCell ref="B122:C122"/>
    <mergeCell ref="B119:C119"/>
    <mergeCell ref="B120:C120"/>
    <mergeCell ref="B117:C117"/>
    <mergeCell ref="B118:C118"/>
    <mergeCell ref="B115:C115"/>
    <mergeCell ref="B116:C116"/>
    <mergeCell ref="B113:C113"/>
    <mergeCell ref="B114:C114"/>
    <mergeCell ref="B111:C111"/>
    <mergeCell ref="B112:C112"/>
    <mergeCell ref="A11:B11"/>
    <mergeCell ref="D11:E11"/>
    <mergeCell ref="D18:D19"/>
    <mergeCell ref="G43:G44"/>
    <mergeCell ref="A18:A19"/>
    <mergeCell ref="B18:C19"/>
    <mergeCell ref="E43:E44"/>
    <mergeCell ref="B41:C41"/>
    <mergeCell ref="B42:C42"/>
    <mergeCell ref="A43:A44"/>
    <mergeCell ref="B39:C39"/>
    <mergeCell ref="B40:C40"/>
    <mergeCell ref="B31:C31"/>
    <mergeCell ref="B35:C35"/>
    <mergeCell ref="B36:C36"/>
    <mergeCell ref="B43:C44"/>
    <mergeCell ref="D43:D44"/>
    <mergeCell ref="B32:C32"/>
    <mergeCell ref="B33:C33"/>
    <mergeCell ref="F18:F19"/>
    <mergeCell ref="B28:C28"/>
    <mergeCell ref="B26:C26"/>
    <mergeCell ref="B27:C27"/>
    <mergeCell ref="F43:F44"/>
    <mergeCell ref="B62:C62"/>
    <mergeCell ref="B63:C63"/>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B96:C96"/>
    <mergeCell ref="B99:C99"/>
    <mergeCell ref="B20:C20"/>
    <mergeCell ref="B21:C21"/>
    <mergeCell ref="B29:C29"/>
    <mergeCell ref="B30:C30"/>
    <mergeCell ref="B37:C37"/>
    <mergeCell ref="B38:C38"/>
    <mergeCell ref="B76:C76"/>
    <mergeCell ref="B77:C77"/>
    <mergeCell ref="B75:C75"/>
    <mergeCell ref="B73:C73"/>
    <mergeCell ref="B74:C74"/>
    <mergeCell ref="B66:C66"/>
    <mergeCell ref="B71:C71"/>
    <mergeCell ref="B48:C48"/>
    <mergeCell ref="B49:C49"/>
    <mergeCell ref="B64:C64"/>
    <mergeCell ref="B65:C65"/>
    <mergeCell ref="B45:C45"/>
    <mergeCell ref="B50:C50"/>
    <mergeCell ref="B51:C51"/>
    <mergeCell ref="B52:C52"/>
    <mergeCell ref="B61:C61"/>
    <mergeCell ref="B78:C78"/>
    <mergeCell ref="B79:C79"/>
    <mergeCell ref="B125:C125"/>
    <mergeCell ref="B123:C123"/>
    <mergeCell ref="B110:C110"/>
    <mergeCell ref="B107:C107"/>
    <mergeCell ref="B108:C108"/>
    <mergeCell ref="B105:C105"/>
    <mergeCell ref="B106:C106"/>
    <mergeCell ref="B100:C100"/>
    <mergeCell ref="B101:C101"/>
    <mergeCell ref="B102:C102"/>
    <mergeCell ref="B104:C104"/>
    <mergeCell ref="B103:C103"/>
    <mergeCell ref="B93:C93"/>
    <mergeCell ref="B92:C92"/>
    <mergeCell ref="B90:C90"/>
    <mergeCell ref="B91:C91"/>
    <mergeCell ref="B85:C85"/>
    <mergeCell ref="B88:C88"/>
    <mergeCell ref="B89:C89"/>
    <mergeCell ref="B94:C94"/>
    <mergeCell ref="B97:C97"/>
    <mergeCell ref="B95:C95"/>
    <mergeCell ref="B297:C297"/>
    <mergeCell ref="B46:C46"/>
    <mergeCell ref="B47:C47"/>
    <mergeCell ref="B24:C24"/>
    <mergeCell ref="B320:C320"/>
    <mergeCell ref="B98:C98"/>
    <mergeCell ref="B59:C59"/>
    <mergeCell ref="B34:C34"/>
    <mergeCell ref="B53:C53"/>
    <mergeCell ref="B86:C86"/>
    <mergeCell ref="B87:C87"/>
    <mergeCell ref="B55:C55"/>
    <mergeCell ref="B69:C69"/>
    <mergeCell ref="B60:C60"/>
    <mergeCell ref="B57:C57"/>
    <mergeCell ref="B58:C58"/>
    <mergeCell ref="B54:C54"/>
    <mergeCell ref="B56:C56"/>
    <mergeCell ref="B84:C84"/>
    <mergeCell ref="B72:C72"/>
    <mergeCell ref="B70:C70"/>
    <mergeCell ref="B67:C67"/>
    <mergeCell ref="B68:C68"/>
    <mergeCell ref="B83:C83"/>
  </mergeCells>
  <pageMargins left="1.1023622047244095" right="0.31496062992125984" top="0.74803149606299213" bottom="0.74803149606299213" header="0.31496062992125984" footer="0.31496062992125984"/>
  <pageSetup paperSize="9" scale="67" orientation="portrait" r:id="rId1"/>
  <rowBreaks count="13" manualBreakCount="13">
    <brk id="38" max="16383" man="1"/>
    <brk id="47" max="6" man="1"/>
    <brk id="55" max="16383" man="1"/>
    <brk id="78" max="16383" man="1"/>
    <brk id="93" max="16383" man="1"/>
    <brk id="121" max="16383" man="1"/>
    <brk id="144" max="16383" man="1"/>
    <brk id="172" max="16383" man="1"/>
    <brk id="199" max="16383" man="1"/>
    <brk id="230" max="16383" man="1"/>
    <brk id="262" max="16383" man="1"/>
    <brk id="291" max="16383" man="1"/>
    <brk id="3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view="pageBreakPreview" zoomScale="105" zoomScaleSheetLayoutView="105" workbookViewId="0">
      <selection activeCell="A16" sqref="A16:E55"/>
    </sheetView>
  </sheetViews>
  <sheetFormatPr defaultRowHeight="15" x14ac:dyDescent="0.25"/>
  <cols>
    <col min="1" max="1" width="8.5703125" customWidth="1"/>
    <col min="2" max="2" width="55.28515625" customWidth="1"/>
    <col min="3" max="3" width="17.85546875" customWidth="1"/>
    <col min="4" max="4" width="15.42578125" customWidth="1"/>
    <col min="5" max="5" width="17.28515625" customWidth="1"/>
  </cols>
  <sheetData>
    <row r="1" spans="1:5" ht="15.75" x14ac:dyDescent="0.25">
      <c r="B1" s="96" t="s">
        <v>150</v>
      </c>
      <c r="C1" s="96"/>
      <c r="D1" s="96"/>
      <c r="E1" s="96"/>
    </row>
    <row r="2" spans="1:5" ht="15.75" x14ac:dyDescent="0.25">
      <c r="B2" s="96" t="s">
        <v>0</v>
      </c>
      <c r="C2" s="96"/>
      <c r="D2" s="96"/>
      <c r="E2" s="96"/>
    </row>
    <row r="3" spans="1:5" ht="15.75" x14ac:dyDescent="0.25">
      <c r="B3" s="96" t="s">
        <v>1</v>
      </c>
      <c r="C3" s="96"/>
      <c r="D3" s="96"/>
      <c r="E3" s="96"/>
    </row>
    <row r="4" spans="1:5" ht="15.75" x14ac:dyDescent="0.25">
      <c r="B4" s="96" t="s">
        <v>2</v>
      </c>
      <c r="C4" s="96"/>
      <c r="D4" s="96"/>
      <c r="E4" s="96"/>
    </row>
    <row r="5" spans="1:5" ht="15.75" x14ac:dyDescent="0.25">
      <c r="B5" s="96" t="s">
        <v>563</v>
      </c>
      <c r="C5" s="96"/>
      <c r="D5" s="96"/>
      <c r="E5" s="96"/>
    </row>
    <row r="6" spans="1:5" ht="15.75" x14ac:dyDescent="0.25">
      <c r="B6" s="96" t="s">
        <v>94</v>
      </c>
      <c r="C6" s="96"/>
      <c r="D6" s="96"/>
      <c r="E6" s="96"/>
    </row>
    <row r="7" spans="1:5" ht="15.75" x14ac:dyDescent="0.25">
      <c r="B7" s="96" t="s">
        <v>0</v>
      </c>
      <c r="C7" s="96"/>
      <c r="D7" s="96"/>
      <c r="E7" s="96"/>
    </row>
    <row r="8" spans="1:5" ht="15.75" x14ac:dyDescent="0.25">
      <c r="B8" s="96" t="s">
        <v>1</v>
      </c>
      <c r="C8" s="96"/>
      <c r="D8" s="96"/>
      <c r="E8" s="96"/>
    </row>
    <row r="9" spans="1:5" ht="15.75" x14ac:dyDescent="0.25">
      <c r="B9" s="96" t="s">
        <v>2</v>
      </c>
      <c r="C9" s="96"/>
      <c r="D9" s="96"/>
      <c r="E9" s="96"/>
    </row>
    <row r="10" spans="1:5" ht="18.75" x14ac:dyDescent="0.3">
      <c r="A10" s="1"/>
      <c r="B10" s="96" t="s">
        <v>430</v>
      </c>
      <c r="C10" s="96"/>
      <c r="D10" s="96"/>
      <c r="E10" s="96"/>
    </row>
    <row r="11" spans="1:5" ht="9" customHeight="1" x14ac:dyDescent="0.3">
      <c r="A11" s="1"/>
      <c r="B11" s="100"/>
      <c r="C11" s="100"/>
    </row>
    <row r="12" spans="1:5" ht="15" customHeight="1" x14ac:dyDescent="0.25">
      <c r="A12" s="95" t="s">
        <v>19</v>
      </c>
      <c r="B12" s="95"/>
      <c r="C12" s="95"/>
      <c r="D12" s="95"/>
      <c r="E12" s="95"/>
    </row>
    <row r="13" spans="1:5" ht="32.25" customHeight="1" x14ac:dyDescent="0.25">
      <c r="A13" s="95" t="s">
        <v>280</v>
      </c>
      <c r="B13" s="95"/>
      <c r="C13" s="95"/>
      <c r="D13" s="95"/>
      <c r="E13" s="95"/>
    </row>
    <row r="14" spans="1:5" ht="17.25" customHeight="1" x14ac:dyDescent="0.25">
      <c r="A14" s="48"/>
      <c r="B14" s="48"/>
      <c r="C14" s="48"/>
      <c r="D14" s="48"/>
      <c r="E14" s="48"/>
    </row>
    <row r="15" spans="1:5" ht="17.25" customHeight="1" x14ac:dyDescent="0.25">
      <c r="A15" s="126" t="s">
        <v>151</v>
      </c>
      <c r="B15" s="126"/>
      <c r="C15" s="126"/>
      <c r="D15" s="126"/>
      <c r="E15" s="126"/>
    </row>
    <row r="16" spans="1:5" ht="17.25" customHeight="1" x14ac:dyDescent="0.25">
      <c r="A16" s="133"/>
      <c r="B16" s="92" t="s">
        <v>3</v>
      </c>
      <c r="C16" s="110" t="s">
        <v>278</v>
      </c>
      <c r="D16" s="110" t="s">
        <v>451</v>
      </c>
      <c r="E16" s="88" t="s">
        <v>278</v>
      </c>
    </row>
    <row r="17" spans="1:5" ht="32.25" customHeight="1" x14ac:dyDescent="0.25">
      <c r="A17" s="133"/>
      <c r="B17" s="92"/>
      <c r="C17" s="111"/>
      <c r="D17" s="111"/>
      <c r="E17" s="88"/>
    </row>
    <row r="18" spans="1:5" x14ac:dyDescent="0.25">
      <c r="A18" s="28" t="s">
        <v>38</v>
      </c>
      <c r="B18" s="29" t="s">
        <v>20</v>
      </c>
      <c r="C18" s="52">
        <f>C19+C20+C22+C23+C24+C25+C26</f>
        <v>40609087.700000003</v>
      </c>
      <c r="D18" s="52">
        <f>D19+D20+D22+D23+D24+D25+D26</f>
        <v>90000</v>
      </c>
      <c r="E18" s="12">
        <f>E19+E20+E22+E23+E24+E25+E26</f>
        <v>40699087.700000003</v>
      </c>
    </row>
    <row r="19" spans="1:5" ht="27.75" customHeight="1" x14ac:dyDescent="0.25">
      <c r="A19" s="17" t="s">
        <v>72</v>
      </c>
      <c r="B19" s="6" t="s">
        <v>73</v>
      </c>
      <c r="C19" s="54">
        <v>2878706</v>
      </c>
      <c r="D19" s="54"/>
      <c r="E19" s="16">
        <f>C19+D19</f>
        <v>2878706</v>
      </c>
    </row>
    <row r="20" spans="1:5" ht="29.25" customHeight="1" x14ac:dyDescent="0.25">
      <c r="A20" s="129" t="s">
        <v>39</v>
      </c>
      <c r="B20" s="130" t="s">
        <v>130</v>
      </c>
      <c r="C20" s="123">
        <v>934317</v>
      </c>
      <c r="D20" s="123"/>
      <c r="E20" s="125">
        <f t="shared" ref="E20:E26" si="0">C20+D20</f>
        <v>934317</v>
      </c>
    </row>
    <row r="21" spans="1:5" ht="12.75" customHeight="1" x14ac:dyDescent="0.25">
      <c r="A21" s="129"/>
      <c r="B21" s="130"/>
      <c r="C21" s="124"/>
      <c r="D21" s="124"/>
      <c r="E21" s="125"/>
    </row>
    <row r="22" spans="1:5" ht="39.75" customHeight="1" x14ac:dyDescent="0.25">
      <c r="A22" s="5" t="s">
        <v>40</v>
      </c>
      <c r="B22" s="11" t="s">
        <v>131</v>
      </c>
      <c r="C22" s="60">
        <v>21106214.260000002</v>
      </c>
      <c r="D22" s="54"/>
      <c r="E22" s="16">
        <f t="shared" si="0"/>
        <v>21106214.260000002</v>
      </c>
    </row>
    <row r="23" spans="1:5" ht="21" customHeight="1" x14ac:dyDescent="0.25">
      <c r="A23" s="17" t="s">
        <v>70</v>
      </c>
      <c r="B23" s="11" t="s">
        <v>71</v>
      </c>
      <c r="C23" s="54">
        <v>226.34</v>
      </c>
      <c r="D23" s="54"/>
      <c r="E23" s="16">
        <f t="shared" si="0"/>
        <v>226.34</v>
      </c>
    </row>
    <row r="24" spans="1:5" ht="31.5" customHeight="1" x14ac:dyDescent="0.25">
      <c r="A24" s="17" t="s">
        <v>41</v>
      </c>
      <c r="B24" s="6" t="s">
        <v>21</v>
      </c>
      <c r="C24" s="54">
        <v>5222158</v>
      </c>
      <c r="D24" s="54"/>
      <c r="E24" s="16">
        <f t="shared" si="0"/>
        <v>5222158</v>
      </c>
    </row>
    <row r="25" spans="1:5" x14ac:dyDescent="0.25">
      <c r="A25" s="17" t="s">
        <v>42</v>
      </c>
      <c r="B25" s="6" t="s">
        <v>22</v>
      </c>
      <c r="C25" s="49">
        <v>1664112.2</v>
      </c>
      <c r="D25" s="54"/>
      <c r="E25" s="61">
        <f t="shared" si="0"/>
        <v>1664112.2</v>
      </c>
    </row>
    <row r="26" spans="1:5" x14ac:dyDescent="0.25">
      <c r="A26" s="17" t="s">
        <v>43</v>
      </c>
      <c r="B26" s="6" t="s">
        <v>23</v>
      </c>
      <c r="C26" s="53">
        <v>8803353.9000000004</v>
      </c>
      <c r="D26" s="54">
        <v>90000</v>
      </c>
      <c r="E26" s="61">
        <f t="shared" si="0"/>
        <v>8893353.9000000004</v>
      </c>
    </row>
    <row r="27" spans="1:5" ht="16.5" customHeight="1" x14ac:dyDescent="0.25">
      <c r="A27" s="131" t="s">
        <v>44</v>
      </c>
      <c r="B27" s="132" t="s">
        <v>24</v>
      </c>
      <c r="C27" s="127">
        <f>C29</f>
        <v>11396760</v>
      </c>
      <c r="D27" s="127">
        <f>D29</f>
        <v>0</v>
      </c>
      <c r="E27" s="128">
        <f>E29</f>
        <v>11396760</v>
      </c>
    </row>
    <row r="28" spans="1:5" ht="12" customHeight="1" x14ac:dyDescent="0.25">
      <c r="A28" s="131"/>
      <c r="B28" s="132"/>
      <c r="C28" s="127"/>
      <c r="D28" s="127"/>
      <c r="E28" s="128"/>
    </row>
    <row r="29" spans="1:5" ht="26.25" customHeight="1" x14ac:dyDescent="0.25">
      <c r="A29" s="17" t="s">
        <v>254</v>
      </c>
      <c r="B29" s="4" t="s">
        <v>255</v>
      </c>
      <c r="C29" s="54">
        <v>11396760</v>
      </c>
      <c r="D29" s="54"/>
      <c r="E29" s="16">
        <f>C29+D29</f>
        <v>11396760</v>
      </c>
    </row>
    <row r="30" spans="1:5" ht="14.25" customHeight="1" x14ac:dyDescent="0.25">
      <c r="A30" s="28" t="s">
        <v>45</v>
      </c>
      <c r="B30" s="29" t="s">
        <v>25</v>
      </c>
      <c r="C30" s="52">
        <f>C31+C32+C33</f>
        <v>28514541.640000001</v>
      </c>
      <c r="D30" s="52">
        <f>D31+D32+D33</f>
        <v>197827</v>
      </c>
      <c r="E30" s="12">
        <f>E31+E32+E33</f>
        <v>28712368.640000001</v>
      </c>
    </row>
    <row r="31" spans="1:5" x14ac:dyDescent="0.25">
      <c r="A31" s="17" t="s">
        <v>46</v>
      </c>
      <c r="B31" s="6" t="s">
        <v>26</v>
      </c>
      <c r="C31" s="53">
        <v>702123.78</v>
      </c>
      <c r="D31" s="54"/>
      <c r="E31" s="16">
        <f>C31+D31</f>
        <v>702123.78</v>
      </c>
    </row>
    <row r="32" spans="1:5" x14ac:dyDescent="0.25">
      <c r="A32" s="17" t="s">
        <v>47</v>
      </c>
      <c r="B32" s="6" t="s">
        <v>27</v>
      </c>
      <c r="C32" s="53">
        <v>25337453.82</v>
      </c>
      <c r="D32" s="54">
        <v>197827</v>
      </c>
      <c r="E32" s="16">
        <f>C32+D32</f>
        <v>25535280.82</v>
      </c>
    </row>
    <row r="33" spans="1:5" ht="17.25" customHeight="1" x14ac:dyDescent="0.25">
      <c r="A33" s="17" t="s">
        <v>48</v>
      </c>
      <c r="B33" s="6" t="s">
        <v>28</v>
      </c>
      <c r="C33" s="53">
        <v>2474964.04</v>
      </c>
      <c r="D33" s="54"/>
      <c r="E33" s="16">
        <f>C33+D33</f>
        <v>2474964.04</v>
      </c>
    </row>
    <row r="34" spans="1:5" x14ac:dyDescent="0.25">
      <c r="A34" s="28" t="s">
        <v>133</v>
      </c>
      <c r="B34" s="29" t="s">
        <v>132</v>
      </c>
      <c r="C34" s="52">
        <f>C35+C36+C37</f>
        <v>43361848.619999997</v>
      </c>
      <c r="D34" s="52">
        <f>D35+D36+D37</f>
        <v>-686112</v>
      </c>
      <c r="E34" s="12">
        <f>E35+E36+E37</f>
        <v>42675736.619999997</v>
      </c>
    </row>
    <row r="35" spans="1:5" x14ac:dyDescent="0.25">
      <c r="A35" s="17" t="s">
        <v>128</v>
      </c>
      <c r="B35" s="6" t="s">
        <v>134</v>
      </c>
      <c r="C35" s="55">
        <v>4193200</v>
      </c>
      <c r="D35" s="54">
        <v>184800</v>
      </c>
      <c r="E35" s="16">
        <f>C35+D35</f>
        <v>4378000</v>
      </c>
    </row>
    <row r="36" spans="1:5" x14ac:dyDescent="0.25">
      <c r="A36" s="17" t="s">
        <v>127</v>
      </c>
      <c r="B36" s="6" t="s">
        <v>135</v>
      </c>
      <c r="C36" s="53">
        <v>34337921.619999997</v>
      </c>
      <c r="D36" s="54">
        <v>-870912</v>
      </c>
      <c r="E36" s="16">
        <f>C36+D36</f>
        <v>33467009.619999997</v>
      </c>
    </row>
    <row r="37" spans="1:5" x14ac:dyDescent="0.25">
      <c r="A37" s="17" t="s">
        <v>129</v>
      </c>
      <c r="B37" s="6" t="s">
        <v>136</v>
      </c>
      <c r="C37" s="53">
        <v>4830727</v>
      </c>
      <c r="D37" s="54"/>
      <c r="E37" s="16">
        <f>C37+D37</f>
        <v>4830727</v>
      </c>
    </row>
    <row r="38" spans="1:5" x14ac:dyDescent="0.25">
      <c r="A38" s="28" t="s">
        <v>49</v>
      </c>
      <c r="B38" s="15" t="s">
        <v>67</v>
      </c>
      <c r="C38" s="52">
        <f>C39+C40+C42+C43+C41</f>
        <v>188023767.17999998</v>
      </c>
      <c r="D38" s="52">
        <f>D39+D40+D42+D43+D41</f>
        <v>-40075.000000000058</v>
      </c>
      <c r="E38" s="12">
        <f>E39+E40+E42+E43+E41</f>
        <v>187983692.18000001</v>
      </c>
    </row>
    <row r="39" spans="1:5" x14ac:dyDescent="0.25">
      <c r="A39" s="17" t="s">
        <v>50</v>
      </c>
      <c r="B39" s="11" t="s">
        <v>29</v>
      </c>
      <c r="C39" s="53">
        <v>25492163.120000001</v>
      </c>
      <c r="D39" s="54">
        <v>-165805.95000000001</v>
      </c>
      <c r="E39" s="16">
        <f>C39+D39</f>
        <v>25326357.170000002</v>
      </c>
    </row>
    <row r="40" spans="1:5" x14ac:dyDescent="0.25">
      <c r="A40" s="17" t="s">
        <v>51</v>
      </c>
      <c r="B40" s="11" t="s">
        <v>30</v>
      </c>
      <c r="C40" s="53">
        <v>138661103.13999999</v>
      </c>
      <c r="D40" s="54">
        <v>-476316.86</v>
      </c>
      <c r="E40" s="16">
        <f>C40+D40</f>
        <v>138184786.27999997</v>
      </c>
    </row>
    <row r="41" spans="1:5" x14ac:dyDescent="0.25">
      <c r="A41" s="17" t="s">
        <v>138</v>
      </c>
      <c r="B41" s="11" t="s">
        <v>139</v>
      </c>
      <c r="C41" s="53">
        <v>8434819.6699999999</v>
      </c>
      <c r="D41" s="54">
        <v>443661.07</v>
      </c>
      <c r="E41" s="16">
        <f>C41+D41</f>
        <v>8878480.7400000002</v>
      </c>
    </row>
    <row r="42" spans="1:5" x14ac:dyDescent="0.25">
      <c r="A42" s="17" t="s">
        <v>52</v>
      </c>
      <c r="B42" s="11" t="s">
        <v>114</v>
      </c>
      <c r="C42" s="53">
        <v>340000</v>
      </c>
      <c r="D42" s="54"/>
      <c r="E42" s="16">
        <f>C42+D42</f>
        <v>340000</v>
      </c>
    </row>
    <row r="43" spans="1:5" x14ac:dyDescent="0.25">
      <c r="A43" s="17" t="s">
        <v>53</v>
      </c>
      <c r="B43" s="11" t="s">
        <v>31</v>
      </c>
      <c r="C43" s="53">
        <v>15095681.25</v>
      </c>
      <c r="D43" s="54">
        <v>158386.74</v>
      </c>
      <c r="E43" s="16">
        <f>C43+D43</f>
        <v>15254067.99</v>
      </c>
    </row>
    <row r="44" spans="1:5" x14ac:dyDescent="0.25">
      <c r="A44" s="28" t="s">
        <v>54</v>
      </c>
      <c r="B44" s="15" t="s">
        <v>101</v>
      </c>
      <c r="C44" s="52">
        <f>C45+C46</f>
        <v>15525081.16</v>
      </c>
      <c r="D44" s="52">
        <f>D45+D46</f>
        <v>40075</v>
      </c>
      <c r="E44" s="12">
        <f>E45+E46</f>
        <v>15565156.16</v>
      </c>
    </row>
    <row r="45" spans="1:5" x14ac:dyDescent="0.25">
      <c r="A45" s="17" t="s">
        <v>55</v>
      </c>
      <c r="B45" s="11" t="s">
        <v>32</v>
      </c>
      <c r="C45" s="53">
        <v>12809119.16</v>
      </c>
      <c r="D45" s="54">
        <v>40075</v>
      </c>
      <c r="E45" s="16">
        <f>C45+D45</f>
        <v>12849194.16</v>
      </c>
    </row>
    <row r="46" spans="1:5" x14ac:dyDescent="0.25">
      <c r="A46" s="17" t="s">
        <v>99</v>
      </c>
      <c r="B46" s="11" t="s">
        <v>100</v>
      </c>
      <c r="C46" s="53">
        <v>2715962</v>
      </c>
      <c r="D46" s="54"/>
      <c r="E46" s="16">
        <f>C46+D46</f>
        <v>2715962</v>
      </c>
    </row>
    <row r="47" spans="1:5" x14ac:dyDescent="0.25">
      <c r="A47" s="28" t="s">
        <v>56</v>
      </c>
      <c r="B47" s="15" t="s">
        <v>33</v>
      </c>
      <c r="C47" s="52">
        <f>C48+C50+C49+C51</f>
        <v>4993339.3100000005</v>
      </c>
      <c r="D47" s="52">
        <f>D48+D50+D49+D51</f>
        <v>0</v>
      </c>
      <c r="E47" s="12">
        <f>E48+E50+E49+E51</f>
        <v>4993339.3100000005</v>
      </c>
    </row>
    <row r="48" spans="1:5" x14ac:dyDescent="0.25">
      <c r="A48" s="17" t="s">
        <v>57</v>
      </c>
      <c r="B48" s="11" t="s">
        <v>34</v>
      </c>
      <c r="C48" s="53">
        <v>1791920</v>
      </c>
      <c r="D48" s="54"/>
      <c r="E48" s="16">
        <f>C48+D48</f>
        <v>1791920</v>
      </c>
    </row>
    <row r="49" spans="1:5" x14ac:dyDescent="0.25">
      <c r="A49" s="17" t="s">
        <v>111</v>
      </c>
      <c r="B49" s="11" t="s">
        <v>112</v>
      </c>
      <c r="C49" s="53"/>
      <c r="D49" s="54"/>
      <c r="E49" s="16">
        <f>C49+D49</f>
        <v>0</v>
      </c>
    </row>
    <row r="50" spans="1:5" x14ac:dyDescent="0.25">
      <c r="A50" s="17" t="s">
        <v>58</v>
      </c>
      <c r="B50" s="11" t="s">
        <v>35</v>
      </c>
      <c r="C50" s="53">
        <v>2751419.31</v>
      </c>
      <c r="D50" s="54"/>
      <c r="E50" s="16">
        <f>C50+D50</f>
        <v>2751419.31</v>
      </c>
    </row>
    <row r="51" spans="1:5" x14ac:dyDescent="0.25">
      <c r="A51" s="17" t="s">
        <v>461</v>
      </c>
      <c r="B51" s="11" t="s">
        <v>464</v>
      </c>
      <c r="C51" s="53">
        <v>450000</v>
      </c>
      <c r="D51" s="54"/>
      <c r="E51" s="16">
        <f>C51+D51</f>
        <v>450000</v>
      </c>
    </row>
    <row r="52" spans="1:5" x14ac:dyDescent="0.25">
      <c r="A52" s="28" t="s">
        <v>59</v>
      </c>
      <c r="B52" s="15" t="s">
        <v>36</v>
      </c>
      <c r="C52" s="56">
        <f>C53+C54</f>
        <v>2054000</v>
      </c>
      <c r="D52" s="56">
        <f>D53+D54</f>
        <v>0</v>
      </c>
      <c r="E52" s="62">
        <f>E53+E54</f>
        <v>2054000</v>
      </c>
    </row>
    <row r="53" spans="1:5" x14ac:dyDescent="0.25">
      <c r="A53" s="17" t="s">
        <v>153</v>
      </c>
      <c r="B53" s="11" t="s">
        <v>154</v>
      </c>
      <c r="C53" s="53">
        <v>1600000</v>
      </c>
      <c r="D53" s="54"/>
      <c r="E53" s="16">
        <f>C53+D53</f>
        <v>1600000</v>
      </c>
    </row>
    <row r="54" spans="1:5" x14ac:dyDescent="0.25">
      <c r="A54" s="17" t="s">
        <v>163</v>
      </c>
      <c r="B54" s="11" t="s">
        <v>164</v>
      </c>
      <c r="C54" s="53">
        <v>454000</v>
      </c>
      <c r="D54" s="54"/>
      <c r="E54" s="16">
        <f>C54+D54</f>
        <v>454000</v>
      </c>
    </row>
    <row r="55" spans="1:5" ht="21.75" customHeight="1" x14ac:dyDescent="0.25">
      <c r="A55" s="28"/>
      <c r="B55" s="15" t="s">
        <v>37</v>
      </c>
      <c r="C55" s="52">
        <f>C18+C27+C30+C34+C38+C44+C47+C52</f>
        <v>334478425.61000001</v>
      </c>
      <c r="D55" s="52">
        <f>D18+D27+D30+D34+D38+D44+D47+D52</f>
        <v>-398285.00000000006</v>
      </c>
      <c r="E55" s="12">
        <f>E18+E27+E30+E34+E38+E44+E47+E52</f>
        <v>334080140.61000001</v>
      </c>
    </row>
    <row r="57" spans="1:5" x14ac:dyDescent="0.25">
      <c r="B57" s="30"/>
    </row>
    <row r="58" spans="1:5" ht="51.75" customHeight="1" x14ac:dyDescent="0.25">
      <c r="B58" s="3"/>
    </row>
  </sheetData>
  <mergeCells count="29">
    <mergeCell ref="B1:E1"/>
    <mergeCell ref="B2:E2"/>
    <mergeCell ref="B3:E3"/>
    <mergeCell ref="B4:E4"/>
    <mergeCell ref="B5:E5"/>
    <mergeCell ref="A12:E12"/>
    <mergeCell ref="A13:E13"/>
    <mergeCell ref="A16:A17"/>
    <mergeCell ref="B16:B17"/>
    <mergeCell ref="B11:C11"/>
    <mergeCell ref="C16:C17"/>
    <mergeCell ref="B6:E6"/>
    <mergeCell ref="B7:E7"/>
    <mergeCell ref="B8:E8"/>
    <mergeCell ref="B9:E9"/>
    <mergeCell ref="B10:E10"/>
    <mergeCell ref="D20:D21"/>
    <mergeCell ref="E20:E21"/>
    <mergeCell ref="A15:E15"/>
    <mergeCell ref="D27:D28"/>
    <mergeCell ref="E27:E28"/>
    <mergeCell ref="D16:D17"/>
    <mergeCell ref="E16:E17"/>
    <mergeCell ref="A20:A21"/>
    <mergeCell ref="B20:B21"/>
    <mergeCell ref="A27:A28"/>
    <mergeCell ref="B27:B28"/>
    <mergeCell ref="C27:C28"/>
    <mergeCell ref="C20:C21"/>
  </mergeCells>
  <pageMargins left="0.70866141732283472" right="0.5118110236220472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39"/>
  <sheetViews>
    <sheetView tabSelected="1" view="pageBreakPreview" topLeftCell="A172" zoomScaleSheetLayoutView="100" workbookViewId="0">
      <selection activeCell="A175" sqref="A175:D175"/>
    </sheetView>
  </sheetViews>
  <sheetFormatPr defaultRowHeight="15" x14ac:dyDescent="0.25"/>
  <cols>
    <col min="2" max="3" width="9.140625" customWidth="1"/>
    <col min="4" max="4" width="27"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ht="15.75" x14ac:dyDescent="0.25">
      <c r="H1" s="108" t="s">
        <v>516</v>
      </c>
      <c r="I1" s="108"/>
      <c r="J1" s="108"/>
      <c r="K1" s="108"/>
      <c r="L1" s="108"/>
      <c r="M1" s="108"/>
    </row>
    <row r="2" spans="1:13" ht="15.75" x14ac:dyDescent="0.25">
      <c r="H2" s="108" t="s">
        <v>0</v>
      </c>
      <c r="I2" s="108"/>
      <c r="J2" s="108"/>
      <c r="K2" s="108"/>
      <c r="L2" s="108"/>
      <c r="M2" s="108"/>
    </row>
    <row r="3" spans="1:13" ht="15.75" x14ac:dyDescent="0.25">
      <c r="H3" s="108" t="s">
        <v>1</v>
      </c>
      <c r="I3" s="108"/>
      <c r="J3" s="108"/>
      <c r="K3" s="108"/>
      <c r="L3" s="108"/>
      <c r="M3" s="108"/>
    </row>
    <row r="4" spans="1:13" ht="15.75" x14ac:dyDescent="0.25">
      <c r="H4" s="108" t="s">
        <v>2</v>
      </c>
      <c r="I4" s="108"/>
      <c r="J4" s="108"/>
      <c r="K4" s="108"/>
      <c r="L4" s="108"/>
      <c r="M4" s="108"/>
    </row>
    <row r="5" spans="1:13" ht="15.75" x14ac:dyDescent="0.25">
      <c r="H5" s="108" t="s">
        <v>563</v>
      </c>
      <c r="I5" s="108"/>
      <c r="J5" s="108"/>
      <c r="K5" s="108"/>
      <c r="L5" s="108"/>
      <c r="M5" s="108"/>
    </row>
    <row r="6" spans="1:13" ht="15.75" customHeight="1" x14ac:dyDescent="0.25">
      <c r="A6" s="115"/>
      <c r="B6" s="115"/>
      <c r="C6" s="115"/>
      <c r="D6" s="115"/>
      <c r="E6" s="115"/>
      <c r="F6" s="115"/>
      <c r="G6" s="115"/>
      <c r="H6" s="108" t="s">
        <v>113</v>
      </c>
      <c r="I6" s="108"/>
      <c r="J6" s="108"/>
      <c r="K6" s="108"/>
      <c r="L6" s="108"/>
      <c r="M6" s="108"/>
    </row>
    <row r="7" spans="1:13" ht="15.75" customHeight="1" x14ac:dyDescent="0.25">
      <c r="A7" s="115"/>
      <c r="B7" s="115"/>
      <c r="C7" s="115"/>
      <c r="D7" s="115"/>
      <c r="E7" s="115"/>
      <c r="F7" s="115"/>
      <c r="G7" s="115"/>
      <c r="H7" s="108" t="s">
        <v>0</v>
      </c>
      <c r="I7" s="108"/>
      <c r="J7" s="108"/>
      <c r="K7" s="108"/>
      <c r="L7" s="108"/>
      <c r="M7" s="108"/>
    </row>
    <row r="8" spans="1:13" ht="15.75" customHeight="1" x14ac:dyDescent="0.25">
      <c r="A8" s="115"/>
      <c r="B8" s="115"/>
      <c r="C8" s="115"/>
      <c r="D8" s="115"/>
      <c r="E8" s="115"/>
      <c r="F8" s="115"/>
      <c r="G8" s="115"/>
      <c r="H8" s="108" t="s">
        <v>1</v>
      </c>
      <c r="I8" s="108"/>
      <c r="J8" s="108"/>
      <c r="K8" s="108"/>
      <c r="L8" s="108"/>
      <c r="M8" s="108"/>
    </row>
    <row r="9" spans="1:13" ht="15.75" customHeight="1" x14ac:dyDescent="0.25">
      <c r="A9" s="115"/>
      <c r="B9" s="115"/>
      <c r="C9" s="115"/>
      <c r="D9" s="115"/>
      <c r="E9" s="115"/>
      <c r="F9" s="115"/>
      <c r="G9" s="115"/>
      <c r="H9" s="108" t="s">
        <v>2</v>
      </c>
      <c r="I9" s="108"/>
      <c r="J9" s="108"/>
      <c r="K9" s="108"/>
      <c r="L9" s="108"/>
      <c r="M9" s="108"/>
    </row>
    <row r="10" spans="1:13" ht="15.75" customHeight="1" x14ac:dyDescent="0.25">
      <c r="A10" s="115"/>
      <c r="B10" s="115"/>
      <c r="C10" s="115"/>
      <c r="D10" s="115"/>
      <c r="E10" s="115"/>
      <c r="F10" s="115"/>
      <c r="G10" s="115"/>
      <c r="H10" s="108" t="s">
        <v>430</v>
      </c>
      <c r="I10" s="108"/>
      <c r="J10" s="108"/>
      <c r="K10" s="108"/>
      <c r="L10" s="108"/>
      <c r="M10" s="108"/>
    </row>
    <row r="11" spans="1:13" x14ac:dyDescent="0.25">
      <c r="A11" s="115"/>
      <c r="B11" s="115"/>
      <c r="C11" s="115"/>
      <c r="D11" s="115"/>
      <c r="E11" s="115"/>
      <c r="F11" s="115"/>
      <c r="G11" s="115"/>
      <c r="I11" s="115"/>
      <c r="J11" s="115"/>
      <c r="K11" s="115"/>
    </row>
    <row r="12" spans="1:13" ht="15.75" customHeight="1" x14ac:dyDescent="0.25">
      <c r="A12" s="112" t="s">
        <v>66</v>
      </c>
      <c r="B12" s="112"/>
      <c r="C12" s="112"/>
      <c r="D12" s="112"/>
      <c r="E12" s="112"/>
      <c r="F12" s="112"/>
      <c r="G12" s="112"/>
      <c r="H12" s="112"/>
      <c r="I12" s="112"/>
      <c r="J12" s="112"/>
      <c r="K12" s="112"/>
    </row>
    <row r="13" spans="1:13" ht="15.75" customHeight="1" x14ac:dyDescent="0.25">
      <c r="A13" s="112" t="s">
        <v>281</v>
      </c>
      <c r="B13" s="112"/>
      <c r="C13" s="112"/>
      <c r="D13" s="112"/>
      <c r="E13" s="112"/>
      <c r="F13" s="112"/>
      <c r="G13" s="112"/>
      <c r="H13" s="112"/>
      <c r="I13" s="112"/>
      <c r="J13" s="112"/>
      <c r="K13" s="112"/>
    </row>
    <row r="14" spans="1:13" x14ac:dyDescent="0.25">
      <c r="A14" s="115"/>
      <c r="B14" s="115"/>
      <c r="C14" s="115"/>
      <c r="D14" s="115"/>
      <c r="G14" s="115"/>
      <c r="H14" s="115"/>
      <c r="I14" s="115"/>
      <c r="J14" s="115"/>
      <c r="K14" s="115"/>
    </row>
    <row r="15" spans="1:13" ht="15" customHeight="1" x14ac:dyDescent="0.25">
      <c r="A15" s="115"/>
      <c r="B15" s="115"/>
      <c r="C15" s="115"/>
      <c r="D15" s="115"/>
      <c r="G15" s="115"/>
      <c r="H15" s="115"/>
      <c r="I15" s="115"/>
      <c r="J15" s="143" t="s">
        <v>151</v>
      </c>
      <c r="K15" s="143"/>
      <c r="L15" s="143"/>
      <c r="M15" s="143"/>
    </row>
    <row r="16" spans="1:13" ht="15" customHeight="1" x14ac:dyDescent="0.25">
      <c r="A16" s="146"/>
      <c r="B16" s="146"/>
      <c r="C16" s="146"/>
      <c r="D16" s="146"/>
      <c r="E16" s="146" t="s">
        <v>68</v>
      </c>
      <c r="F16" s="146" t="s">
        <v>60</v>
      </c>
      <c r="G16" s="101" t="s">
        <v>10</v>
      </c>
      <c r="H16" s="101"/>
      <c r="I16" s="101"/>
      <c r="J16" s="101" t="s">
        <v>61</v>
      </c>
      <c r="K16" s="101" t="s">
        <v>278</v>
      </c>
      <c r="L16" s="101" t="s">
        <v>451</v>
      </c>
      <c r="M16" s="101" t="s">
        <v>278</v>
      </c>
    </row>
    <row r="17" spans="1:13" x14ac:dyDescent="0.25">
      <c r="A17" s="146"/>
      <c r="B17" s="146"/>
      <c r="C17" s="146"/>
      <c r="D17" s="146"/>
      <c r="E17" s="146"/>
      <c r="F17" s="146"/>
      <c r="G17" s="101"/>
      <c r="H17" s="101"/>
      <c r="I17" s="101"/>
      <c r="J17" s="101"/>
      <c r="K17" s="101"/>
      <c r="L17" s="101"/>
      <c r="M17" s="101"/>
    </row>
    <row r="18" spans="1:13" ht="46.5" customHeight="1" x14ac:dyDescent="0.25">
      <c r="A18" s="146"/>
      <c r="B18" s="146"/>
      <c r="C18" s="146"/>
      <c r="D18" s="146"/>
      <c r="E18" s="146"/>
      <c r="F18" s="146"/>
      <c r="G18" s="101"/>
      <c r="H18" s="101"/>
      <c r="I18" s="101"/>
      <c r="J18" s="101"/>
      <c r="K18" s="101"/>
      <c r="L18" s="101"/>
      <c r="M18" s="101"/>
    </row>
    <row r="19" spans="1:13" ht="28.5" customHeight="1" x14ac:dyDescent="0.25">
      <c r="A19" s="144" t="s">
        <v>62</v>
      </c>
      <c r="B19" s="144"/>
      <c r="C19" s="144"/>
      <c r="D19" s="144"/>
      <c r="E19" s="40" t="s">
        <v>64</v>
      </c>
      <c r="F19" s="42"/>
      <c r="G19" s="145"/>
      <c r="H19" s="145"/>
      <c r="I19" s="145"/>
      <c r="J19" s="65"/>
      <c r="K19" s="63">
        <f>K20+K22+K23+K24+K25+K26+K27+K28+K30+K31+K32+K33+K34+K35+K36+K37+K38+K39+K41+K42+K43+K44+K45+K46+K47+K48+K49+K50+K51+K52+K53+K54+K55+K56+K57+K58+K59+K60+K61+K62+K63+K64+K65+K66+K67+K70+K71+K72+K73+K74+K75+K76+K77+K29+K40+K68+K69+K21</f>
        <v>73878395.659999996</v>
      </c>
      <c r="L19" s="63">
        <f t="shared" ref="L19:M19" si="0">L20+L22+L23+L24+L25+L26+L27+L28+L30+L31+L32+L33+L34+L35+L36+L37+L38+L39+L41+L42+L43+L44+L45+L46+L47+L48+L49+L50+L51+L52+L53+L54+L55+L56+L57+L58+L59+L60+L61+L62+L63+L64+L65+L66+L67+L70+L71+L72+L73+L74+L75+L76+L77+L29+L40+L68+L69+L21</f>
        <v>-610912</v>
      </c>
      <c r="M19" s="63">
        <f t="shared" si="0"/>
        <v>73267483.659999996</v>
      </c>
    </row>
    <row r="20" spans="1:13" ht="82.5" customHeight="1" x14ac:dyDescent="0.25">
      <c r="A20" s="137" t="s">
        <v>92</v>
      </c>
      <c r="B20" s="137"/>
      <c r="C20" s="137"/>
      <c r="D20" s="137"/>
      <c r="E20" s="41" t="s">
        <v>64</v>
      </c>
      <c r="F20" s="41" t="s">
        <v>72</v>
      </c>
      <c r="G20" s="138">
        <v>4190000250</v>
      </c>
      <c r="H20" s="138"/>
      <c r="I20" s="138"/>
      <c r="J20" s="66">
        <v>100</v>
      </c>
      <c r="K20" s="50">
        <v>1706906</v>
      </c>
      <c r="L20" s="50"/>
      <c r="M20" s="50">
        <f>K20+L20</f>
        <v>1706906</v>
      </c>
    </row>
    <row r="21" spans="1:13" ht="82.5" customHeight="1" x14ac:dyDescent="0.25">
      <c r="A21" s="137" t="s">
        <v>511</v>
      </c>
      <c r="B21" s="137"/>
      <c r="C21" s="137"/>
      <c r="D21" s="137"/>
      <c r="E21" s="41" t="s">
        <v>64</v>
      </c>
      <c r="F21" s="41" t="s">
        <v>72</v>
      </c>
      <c r="G21" s="134">
        <v>4290055490</v>
      </c>
      <c r="H21" s="135"/>
      <c r="I21" s="136"/>
      <c r="J21" s="66">
        <v>100</v>
      </c>
      <c r="K21" s="50">
        <v>1171800</v>
      </c>
      <c r="L21" s="50"/>
      <c r="M21" s="50">
        <f>K21+L21</f>
        <v>1171800</v>
      </c>
    </row>
    <row r="22" spans="1:13" ht="79.5" customHeight="1" x14ac:dyDescent="0.25">
      <c r="A22" s="119" t="s">
        <v>240</v>
      </c>
      <c r="B22" s="119"/>
      <c r="C22" s="119"/>
      <c r="D22" s="119"/>
      <c r="E22" s="41" t="s">
        <v>64</v>
      </c>
      <c r="F22" s="41" t="s">
        <v>40</v>
      </c>
      <c r="G22" s="138">
        <v>3330180360</v>
      </c>
      <c r="H22" s="138"/>
      <c r="I22" s="138"/>
      <c r="J22" s="66">
        <v>100</v>
      </c>
      <c r="K22" s="50">
        <v>478194.17</v>
      </c>
      <c r="L22" s="50"/>
      <c r="M22" s="50">
        <f t="shared" ref="M22:M77" si="1">K22+L22</f>
        <v>478194.17</v>
      </c>
    </row>
    <row r="23" spans="1:13" ht="54" customHeight="1" x14ac:dyDescent="0.25">
      <c r="A23" s="119" t="s">
        <v>358</v>
      </c>
      <c r="B23" s="119"/>
      <c r="C23" s="119"/>
      <c r="D23" s="119"/>
      <c r="E23" s="41" t="s">
        <v>64</v>
      </c>
      <c r="F23" s="41" t="s">
        <v>40</v>
      </c>
      <c r="G23" s="101">
        <v>3330180360</v>
      </c>
      <c r="H23" s="101"/>
      <c r="I23" s="101"/>
      <c r="J23" s="43" t="s">
        <v>373</v>
      </c>
      <c r="K23" s="50">
        <v>28553.29</v>
      </c>
      <c r="L23" s="50"/>
      <c r="M23" s="50">
        <f t="shared" si="1"/>
        <v>28553.29</v>
      </c>
    </row>
    <row r="24" spans="1:13" ht="81" customHeight="1" x14ac:dyDescent="0.25">
      <c r="A24" s="137" t="s">
        <v>316</v>
      </c>
      <c r="B24" s="137"/>
      <c r="C24" s="137"/>
      <c r="D24" s="137"/>
      <c r="E24" s="41" t="s">
        <v>64</v>
      </c>
      <c r="F24" s="41" t="s">
        <v>40</v>
      </c>
      <c r="G24" s="138">
        <v>4190000280</v>
      </c>
      <c r="H24" s="138"/>
      <c r="I24" s="138"/>
      <c r="J24" s="66">
        <v>100</v>
      </c>
      <c r="K24" s="50">
        <v>19744451</v>
      </c>
      <c r="L24" s="50"/>
      <c r="M24" s="50">
        <f t="shared" si="1"/>
        <v>19744451</v>
      </c>
    </row>
    <row r="25" spans="1:13" ht="41.25" customHeight="1" x14ac:dyDescent="0.25">
      <c r="A25" s="137" t="s">
        <v>317</v>
      </c>
      <c r="B25" s="137"/>
      <c r="C25" s="137"/>
      <c r="D25" s="137"/>
      <c r="E25" s="41" t="s">
        <v>64</v>
      </c>
      <c r="F25" s="41" t="s">
        <v>40</v>
      </c>
      <c r="G25" s="138">
        <v>4190000280</v>
      </c>
      <c r="H25" s="138"/>
      <c r="I25" s="138"/>
      <c r="J25" s="66">
        <v>200</v>
      </c>
      <c r="K25" s="50">
        <v>849115.8</v>
      </c>
      <c r="L25" s="50"/>
      <c r="M25" s="50">
        <f t="shared" si="1"/>
        <v>849115.8</v>
      </c>
    </row>
    <row r="26" spans="1:13" ht="31.5" customHeight="1" x14ac:dyDescent="0.25">
      <c r="A26" s="137" t="s">
        <v>318</v>
      </c>
      <c r="B26" s="137"/>
      <c r="C26" s="137"/>
      <c r="D26" s="137"/>
      <c r="E26" s="41" t="s">
        <v>64</v>
      </c>
      <c r="F26" s="41" t="s">
        <v>40</v>
      </c>
      <c r="G26" s="138">
        <v>4190000280</v>
      </c>
      <c r="H26" s="138"/>
      <c r="I26" s="138"/>
      <c r="J26" s="66">
        <v>800</v>
      </c>
      <c r="K26" s="50">
        <v>5900</v>
      </c>
      <c r="L26" s="50"/>
      <c r="M26" s="50">
        <f t="shared" si="1"/>
        <v>5900</v>
      </c>
    </row>
    <row r="27" spans="1:13" ht="57.75" customHeight="1" x14ac:dyDescent="0.25">
      <c r="A27" s="119" t="s">
        <v>374</v>
      </c>
      <c r="B27" s="119"/>
      <c r="C27" s="119"/>
      <c r="D27" s="119"/>
      <c r="E27" s="41" t="s">
        <v>64</v>
      </c>
      <c r="F27" s="41" t="s">
        <v>70</v>
      </c>
      <c r="G27" s="101">
        <v>4490051200</v>
      </c>
      <c r="H27" s="101"/>
      <c r="I27" s="101"/>
      <c r="J27" s="27">
        <v>200</v>
      </c>
      <c r="K27" s="14">
        <v>226.34</v>
      </c>
      <c r="L27" s="50"/>
      <c r="M27" s="50">
        <f t="shared" si="1"/>
        <v>226.34</v>
      </c>
    </row>
    <row r="28" spans="1:13" ht="55.5" customHeight="1" x14ac:dyDescent="0.25">
      <c r="A28" s="137" t="s">
        <v>450</v>
      </c>
      <c r="B28" s="137"/>
      <c r="C28" s="137"/>
      <c r="D28" s="137"/>
      <c r="E28" s="41" t="s">
        <v>64</v>
      </c>
      <c r="F28" s="41" t="s">
        <v>43</v>
      </c>
      <c r="G28" s="138">
        <v>2890120600</v>
      </c>
      <c r="H28" s="138"/>
      <c r="I28" s="138"/>
      <c r="J28" s="66">
        <v>200</v>
      </c>
      <c r="K28" s="50">
        <v>582934.5</v>
      </c>
      <c r="L28" s="50"/>
      <c r="M28" s="50">
        <f t="shared" si="1"/>
        <v>582934.5</v>
      </c>
    </row>
    <row r="29" spans="1:13" ht="55.5" customHeight="1" x14ac:dyDescent="0.25">
      <c r="A29" s="137" t="s">
        <v>450</v>
      </c>
      <c r="B29" s="137"/>
      <c r="C29" s="137"/>
      <c r="D29" s="137"/>
      <c r="E29" s="41" t="s">
        <v>64</v>
      </c>
      <c r="F29" s="41" t="s">
        <v>43</v>
      </c>
      <c r="G29" s="138" t="s">
        <v>493</v>
      </c>
      <c r="H29" s="138"/>
      <c r="I29" s="138"/>
      <c r="J29" s="66">
        <v>200</v>
      </c>
      <c r="K29" s="50">
        <v>1706550</v>
      </c>
      <c r="L29" s="50"/>
      <c r="M29" s="50">
        <f t="shared" si="1"/>
        <v>1706550</v>
      </c>
    </row>
    <row r="30" spans="1:13" ht="54.75" customHeight="1" x14ac:dyDescent="0.25">
      <c r="A30" s="137" t="s">
        <v>187</v>
      </c>
      <c r="B30" s="137"/>
      <c r="C30" s="137"/>
      <c r="D30" s="137"/>
      <c r="E30" s="41" t="s">
        <v>64</v>
      </c>
      <c r="F30" s="41" t="s">
        <v>43</v>
      </c>
      <c r="G30" s="138">
        <v>3110120800</v>
      </c>
      <c r="H30" s="138"/>
      <c r="I30" s="138"/>
      <c r="J30" s="66">
        <v>200</v>
      </c>
      <c r="K30" s="50">
        <v>400000</v>
      </c>
      <c r="L30" s="50"/>
      <c r="M30" s="50">
        <f t="shared" si="1"/>
        <v>400000</v>
      </c>
    </row>
    <row r="31" spans="1:13" ht="39.75" customHeight="1" x14ac:dyDescent="0.25">
      <c r="A31" s="137" t="s">
        <v>188</v>
      </c>
      <c r="B31" s="137"/>
      <c r="C31" s="137"/>
      <c r="D31" s="137"/>
      <c r="E31" s="41" t="s">
        <v>64</v>
      </c>
      <c r="F31" s="41" t="s">
        <v>43</v>
      </c>
      <c r="G31" s="138">
        <v>3110120810</v>
      </c>
      <c r="H31" s="138"/>
      <c r="I31" s="138"/>
      <c r="J31" s="66">
        <v>200</v>
      </c>
      <c r="K31" s="50">
        <v>100000</v>
      </c>
      <c r="L31" s="50"/>
      <c r="M31" s="50">
        <f t="shared" si="1"/>
        <v>100000</v>
      </c>
    </row>
    <row r="32" spans="1:13" ht="44.25" customHeight="1" x14ac:dyDescent="0.25">
      <c r="A32" s="137" t="s">
        <v>189</v>
      </c>
      <c r="B32" s="137"/>
      <c r="C32" s="137"/>
      <c r="D32" s="137"/>
      <c r="E32" s="41" t="s">
        <v>64</v>
      </c>
      <c r="F32" s="41" t="s">
        <v>43</v>
      </c>
      <c r="G32" s="138">
        <v>3110220820</v>
      </c>
      <c r="H32" s="138"/>
      <c r="I32" s="138"/>
      <c r="J32" s="66">
        <v>200</v>
      </c>
      <c r="K32" s="50">
        <v>1200000</v>
      </c>
      <c r="L32" s="50"/>
      <c r="M32" s="50">
        <f t="shared" si="1"/>
        <v>1200000</v>
      </c>
    </row>
    <row r="33" spans="1:13" ht="39" customHeight="1" x14ac:dyDescent="0.25">
      <c r="A33" s="137" t="s">
        <v>193</v>
      </c>
      <c r="B33" s="137"/>
      <c r="C33" s="137"/>
      <c r="D33" s="137"/>
      <c r="E33" s="41" t="s">
        <v>64</v>
      </c>
      <c r="F33" s="41" t="s">
        <v>43</v>
      </c>
      <c r="G33" s="138">
        <v>3210100700</v>
      </c>
      <c r="H33" s="138"/>
      <c r="I33" s="138"/>
      <c r="J33" s="66">
        <v>200</v>
      </c>
      <c r="K33" s="50">
        <v>40000</v>
      </c>
      <c r="L33" s="50"/>
      <c r="M33" s="50">
        <f t="shared" si="1"/>
        <v>40000</v>
      </c>
    </row>
    <row r="34" spans="1:13" ht="39.75" customHeight="1" x14ac:dyDescent="0.25">
      <c r="A34" s="137" t="s">
        <v>196</v>
      </c>
      <c r="B34" s="137"/>
      <c r="C34" s="137"/>
      <c r="D34" s="137"/>
      <c r="E34" s="41" t="s">
        <v>64</v>
      </c>
      <c r="F34" s="41" t="s">
        <v>43</v>
      </c>
      <c r="G34" s="138">
        <v>3210100740</v>
      </c>
      <c r="H34" s="138"/>
      <c r="I34" s="138"/>
      <c r="J34" s="66">
        <v>200</v>
      </c>
      <c r="K34" s="50">
        <v>0</v>
      </c>
      <c r="L34" s="50"/>
      <c r="M34" s="50">
        <f t="shared" si="1"/>
        <v>0</v>
      </c>
    </row>
    <row r="35" spans="1:13" ht="39.75" customHeight="1" x14ac:dyDescent="0.25">
      <c r="A35" s="137" t="s">
        <v>196</v>
      </c>
      <c r="B35" s="137"/>
      <c r="C35" s="137"/>
      <c r="D35" s="137"/>
      <c r="E35" s="41" t="s">
        <v>64</v>
      </c>
      <c r="F35" s="41" t="s">
        <v>43</v>
      </c>
      <c r="G35" s="138">
        <v>3220100740</v>
      </c>
      <c r="H35" s="138"/>
      <c r="I35" s="138"/>
      <c r="J35" s="66">
        <v>200</v>
      </c>
      <c r="K35" s="50">
        <v>10000</v>
      </c>
      <c r="L35" s="50"/>
      <c r="M35" s="50">
        <f t="shared" si="1"/>
        <v>10000</v>
      </c>
    </row>
    <row r="36" spans="1:13" ht="52.5" customHeight="1" x14ac:dyDescent="0.25">
      <c r="A36" s="137" t="s">
        <v>200</v>
      </c>
      <c r="B36" s="137"/>
      <c r="C36" s="137"/>
      <c r="D36" s="137"/>
      <c r="E36" s="41" t="s">
        <v>64</v>
      </c>
      <c r="F36" s="41" t="s">
        <v>43</v>
      </c>
      <c r="G36" s="138">
        <v>3310100810</v>
      </c>
      <c r="H36" s="138"/>
      <c r="I36" s="138"/>
      <c r="J36" s="66">
        <v>200</v>
      </c>
      <c r="K36" s="50">
        <v>620000</v>
      </c>
      <c r="L36" s="50"/>
      <c r="M36" s="50">
        <f t="shared" si="1"/>
        <v>620000</v>
      </c>
    </row>
    <row r="37" spans="1:13" ht="55.5" customHeight="1" x14ac:dyDescent="0.25">
      <c r="A37" s="137" t="s">
        <v>201</v>
      </c>
      <c r="B37" s="137"/>
      <c r="C37" s="137"/>
      <c r="D37" s="137"/>
      <c r="E37" s="41" t="s">
        <v>64</v>
      </c>
      <c r="F37" s="41" t="s">
        <v>43</v>
      </c>
      <c r="G37" s="138">
        <v>3310100840</v>
      </c>
      <c r="H37" s="138"/>
      <c r="I37" s="138"/>
      <c r="J37" s="66">
        <v>200</v>
      </c>
      <c r="K37" s="50">
        <v>100000</v>
      </c>
      <c r="L37" s="50"/>
      <c r="M37" s="50">
        <f t="shared" si="1"/>
        <v>100000</v>
      </c>
    </row>
    <row r="38" spans="1:13" ht="56.25" customHeight="1" x14ac:dyDescent="0.25">
      <c r="A38" s="137" t="s">
        <v>204</v>
      </c>
      <c r="B38" s="137"/>
      <c r="C38" s="137"/>
      <c r="D38" s="137"/>
      <c r="E38" s="41" t="s">
        <v>64</v>
      </c>
      <c r="F38" s="41" t="s">
        <v>43</v>
      </c>
      <c r="G38" s="138">
        <v>3320100820</v>
      </c>
      <c r="H38" s="138"/>
      <c r="I38" s="138"/>
      <c r="J38" s="66">
        <v>200</v>
      </c>
      <c r="K38" s="50">
        <v>50000</v>
      </c>
      <c r="L38" s="50"/>
      <c r="M38" s="50">
        <f t="shared" si="1"/>
        <v>50000</v>
      </c>
    </row>
    <row r="39" spans="1:13" ht="55.5" customHeight="1" x14ac:dyDescent="0.25">
      <c r="A39" s="137" t="s">
        <v>107</v>
      </c>
      <c r="B39" s="137"/>
      <c r="C39" s="137"/>
      <c r="D39" s="137"/>
      <c r="E39" s="41" t="s">
        <v>64</v>
      </c>
      <c r="F39" s="41" t="s">
        <v>43</v>
      </c>
      <c r="G39" s="138">
        <v>3320100830</v>
      </c>
      <c r="H39" s="138"/>
      <c r="I39" s="138"/>
      <c r="J39" s="66">
        <v>200</v>
      </c>
      <c r="K39" s="50">
        <v>350000</v>
      </c>
      <c r="L39" s="50"/>
      <c r="M39" s="50">
        <f t="shared" si="1"/>
        <v>350000</v>
      </c>
    </row>
    <row r="40" spans="1:13" ht="82.5" customHeight="1" x14ac:dyDescent="0.25">
      <c r="A40" s="137" t="s">
        <v>495</v>
      </c>
      <c r="B40" s="137"/>
      <c r="C40" s="137"/>
      <c r="D40" s="137"/>
      <c r="E40" s="41" t="s">
        <v>64</v>
      </c>
      <c r="F40" s="41" t="s">
        <v>43</v>
      </c>
      <c r="G40" s="134">
        <v>4290000990</v>
      </c>
      <c r="H40" s="135"/>
      <c r="I40" s="136"/>
      <c r="J40" s="66">
        <v>200</v>
      </c>
      <c r="K40" s="50">
        <v>20000</v>
      </c>
      <c r="L40" s="50">
        <v>90000</v>
      </c>
      <c r="M40" s="50">
        <f t="shared" si="1"/>
        <v>110000</v>
      </c>
    </row>
    <row r="41" spans="1:13" ht="30.75" customHeight="1" x14ac:dyDescent="0.25">
      <c r="A41" s="147" t="s">
        <v>327</v>
      </c>
      <c r="B41" s="147"/>
      <c r="C41" s="147"/>
      <c r="D41" s="147"/>
      <c r="E41" s="41" t="s">
        <v>64</v>
      </c>
      <c r="F41" s="41" t="s">
        <v>43</v>
      </c>
      <c r="G41" s="138">
        <v>4290020120</v>
      </c>
      <c r="H41" s="138"/>
      <c r="I41" s="138"/>
      <c r="J41" s="27">
        <v>800</v>
      </c>
      <c r="K41" s="50">
        <v>50000</v>
      </c>
      <c r="L41" s="50"/>
      <c r="M41" s="50">
        <f t="shared" si="1"/>
        <v>50000</v>
      </c>
    </row>
    <row r="42" spans="1:13" ht="55.5" customHeight="1" x14ac:dyDescent="0.25">
      <c r="A42" s="147" t="s">
        <v>328</v>
      </c>
      <c r="B42" s="147"/>
      <c r="C42" s="147"/>
      <c r="D42" s="147"/>
      <c r="E42" s="41" t="s">
        <v>64</v>
      </c>
      <c r="F42" s="41" t="s">
        <v>43</v>
      </c>
      <c r="G42" s="138">
        <v>4290020140</v>
      </c>
      <c r="H42" s="138"/>
      <c r="I42" s="138"/>
      <c r="J42" s="66">
        <v>200</v>
      </c>
      <c r="K42" s="50">
        <v>84000</v>
      </c>
      <c r="L42" s="50"/>
      <c r="M42" s="50">
        <f t="shared" si="1"/>
        <v>84000</v>
      </c>
    </row>
    <row r="43" spans="1:13" ht="22.5" customHeight="1" x14ac:dyDescent="0.25">
      <c r="A43" s="148" t="s">
        <v>488</v>
      </c>
      <c r="B43" s="149"/>
      <c r="C43" s="149"/>
      <c r="D43" s="150"/>
      <c r="E43" s="41" t="s">
        <v>64</v>
      </c>
      <c r="F43" s="41" t="s">
        <v>43</v>
      </c>
      <c r="G43" s="134">
        <v>4290000460</v>
      </c>
      <c r="H43" s="135"/>
      <c r="I43" s="136"/>
      <c r="J43" s="27">
        <v>800</v>
      </c>
      <c r="K43" s="50">
        <v>80000</v>
      </c>
      <c r="L43" s="50"/>
      <c r="M43" s="50">
        <f>K43+L43</f>
        <v>80000</v>
      </c>
    </row>
    <row r="44" spans="1:13" ht="84" customHeight="1" x14ac:dyDescent="0.25">
      <c r="A44" s="147" t="s">
        <v>410</v>
      </c>
      <c r="B44" s="147"/>
      <c r="C44" s="147"/>
      <c r="D44" s="147"/>
      <c r="E44" s="41" t="s">
        <v>64</v>
      </c>
      <c r="F44" s="41" t="s">
        <v>43</v>
      </c>
      <c r="G44" s="138">
        <v>4290007030</v>
      </c>
      <c r="H44" s="138"/>
      <c r="I44" s="138"/>
      <c r="J44" s="66">
        <v>300</v>
      </c>
      <c r="K44" s="50">
        <v>15000</v>
      </c>
      <c r="L44" s="50"/>
      <c r="M44" s="50">
        <f t="shared" si="1"/>
        <v>15000</v>
      </c>
    </row>
    <row r="45" spans="1:13" ht="43.5" customHeight="1" x14ac:dyDescent="0.25">
      <c r="A45" s="119" t="s">
        <v>108</v>
      </c>
      <c r="B45" s="119"/>
      <c r="C45" s="119"/>
      <c r="D45" s="119"/>
      <c r="E45" s="41" t="s">
        <v>64</v>
      </c>
      <c r="F45" s="41" t="s">
        <v>43</v>
      </c>
      <c r="G45" s="101">
        <v>4390080350</v>
      </c>
      <c r="H45" s="101"/>
      <c r="I45" s="101"/>
      <c r="J45" s="27">
        <v>200</v>
      </c>
      <c r="K45" s="14">
        <v>6170.4</v>
      </c>
      <c r="L45" s="50"/>
      <c r="M45" s="50">
        <f t="shared" si="1"/>
        <v>6170.4</v>
      </c>
    </row>
    <row r="46" spans="1:13" ht="58.5" customHeight="1" x14ac:dyDescent="0.25">
      <c r="A46" s="119" t="s">
        <v>381</v>
      </c>
      <c r="B46" s="119"/>
      <c r="C46" s="119"/>
      <c r="D46" s="119"/>
      <c r="E46" s="41" t="s">
        <v>64</v>
      </c>
      <c r="F46" s="41" t="s">
        <v>254</v>
      </c>
      <c r="G46" s="101">
        <v>4290020150</v>
      </c>
      <c r="H46" s="101"/>
      <c r="I46" s="101"/>
      <c r="J46" s="27">
        <v>200</v>
      </c>
      <c r="K46" s="14">
        <v>320000</v>
      </c>
      <c r="L46" s="50"/>
      <c r="M46" s="50">
        <f t="shared" si="1"/>
        <v>320000</v>
      </c>
    </row>
    <row r="47" spans="1:13" ht="42.75" customHeight="1" x14ac:dyDescent="0.25">
      <c r="A47" s="119" t="s">
        <v>368</v>
      </c>
      <c r="B47" s="119"/>
      <c r="C47" s="119"/>
      <c r="D47" s="119"/>
      <c r="E47" s="41" t="s">
        <v>64</v>
      </c>
      <c r="F47" s="41" t="s">
        <v>46</v>
      </c>
      <c r="G47" s="101" t="s">
        <v>444</v>
      </c>
      <c r="H47" s="101"/>
      <c r="I47" s="101"/>
      <c r="J47" s="27">
        <v>200</v>
      </c>
      <c r="K47" s="14">
        <v>88096</v>
      </c>
      <c r="L47" s="50"/>
      <c r="M47" s="50">
        <f t="shared" si="1"/>
        <v>88096</v>
      </c>
    </row>
    <row r="48" spans="1:13" ht="66.75" customHeight="1" x14ac:dyDescent="0.25">
      <c r="A48" s="119" t="s">
        <v>253</v>
      </c>
      <c r="B48" s="119"/>
      <c r="C48" s="119"/>
      <c r="D48" s="119"/>
      <c r="E48" s="41" t="s">
        <v>64</v>
      </c>
      <c r="F48" s="41" t="s">
        <v>46</v>
      </c>
      <c r="G48" s="101">
        <v>4390080370</v>
      </c>
      <c r="H48" s="101"/>
      <c r="I48" s="101"/>
      <c r="J48" s="27">
        <v>200</v>
      </c>
      <c r="K48" s="14">
        <v>385890.78</v>
      </c>
      <c r="L48" s="50"/>
      <c r="M48" s="50">
        <f t="shared" si="1"/>
        <v>385890.78</v>
      </c>
    </row>
    <row r="49" spans="1:13" ht="104.25" customHeight="1" x14ac:dyDescent="0.25">
      <c r="A49" s="119" t="s">
        <v>165</v>
      </c>
      <c r="B49" s="119"/>
      <c r="C49" s="119"/>
      <c r="D49" s="119"/>
      <c r="E49" s="41" t="s">
        <v>64</v>
      </c>
      <c r="F49" s="41" t="s">
        <v>46</v>
      </c>
      <c r="G49" s="101">
        <v>4390082400</v>
      </c>
      <c r="H49" s="101"/>
      <c r="I49" s="101"/>
      <c r="J49" s="27">
        <v>200</v>
      </c>
      <c r="K49" s="14">
        <v>228137</v>
      </c>
      <c r="L49" s="50"/>
      <c r="M49" s="50">
        <f t="shared" si="1"/>
        <v>228137</v>
      </c>
    </row>
    <row r="50" spans="1:13" ht="64.5" customHeight="1" x14ac:dyDescent="0.25">
      <c r="A50" s="151" t="s">
        <v>171</v>
      </c>
      <c r="B50" s="151"/>
      <c r="C50" s="151"/>
      <c r="D50" s="151"/>
      <c r="E50" s="41" t="s">
        <v>64</v>
      </c>
      <c r="F50" s="41" t="s">
        <v>47</v>
      </c>
      <c r="G50" s="138">
        <v>2710120400</v>
      </c>
      <c r="H50" s="138"/>
      <c r="I50" s="138"/>
      <c r="J50" s="66">
        <v>200</v>
      </c>
      <c r="K50" s="50">
        <v>940581</v>
      </c>
      <c r="L50" s="50"/>
      <c r="M50" s="50">
        <f t="shared" si="1"/>
        <v>940581</v>
      </c>
    </row>
    <row r="51" spans="1:13" ht="69" customHeight="1" x14ac:dyDescent="0.25">
      <c r="A51" s="151" t="s">
        <v>173</v>
      </c>
      <c r="B51" s="151"/>
      <c r="C51" s="151"/>
      <c r="D51" s="151"/>
      <c r="E51" s="41" t="s">
        <v>64</v>
      </c>
      <c r="F51" s="41" t="s">
        <v>47</v>
      </c>
      <c r="G51" s="138">
        <v>2720120410</v>
      </c>
      <c r="H51" s="138"/>
      <c r="I51" s="138"/>
      <c r="J51" s="66">
        <v>200</v>
      </c>
      <c r="K51" s="50">
        <v>414819.91</v>
      </c>
      <c r="L51" s="50"/>
      <c r="M51" s="50">
        <f t="shared" si="1"/>
        <v>414819.91</v>
      </c>
    </row>
    <row r="52" spans="1:13" ht="81" customHeight="1" x14ac:dyDescent="0.25">
      <c r="A52" s="137" t="s">
        <v>241</v>
      </c>
      <c r="B52" s="137"/>
      <c r="C52" s="137"/>
      <c r="D52" s="137"/>
      <c r="E52" s="41" t="s">
        <v>64</v>
      </c>
      <c r="F52" s="41" t="s">
        <v>47</v>
      </c>
      <c r="G52" s="138" t="s">
        <v>221</v>
      </c>
      <c r="H52" s="138"/>
      <c r="I52" s="138"/>
      <c r="J52" s="66">
        <v>200</v>
      </c>
      <c r="K52" s="50">
        <v>9544793.75</v>
      </c>
      <c r="L52" s="50"/>
      <c r="M52" s="50">
        <f t="shared" si="1"/>
        <v>9544793.75</v>
      </c>
    </row>
    <row r="53" spans="1:13" ht="55.5" customHeight="1" x14ac:dyDescent="0.25">
      <c r="A53" s="137" t="s">
        <v>476</v>
      </c>
      <c r="B53" s="137"/>
      <c r="C53" s="137"/>
      <c r="D53" s="137"/>
      <c r="E53" s="41" t="s">
        <v>64</v>
      </c>
      <c r="F53" s="41" t="s">
        <v>47</v>
      </c>
      <c r="G53" s="138" t="s">
        <v>475</v>
      </c>
      <c r="H53" s="138"/>
      <c r="I53" s="138"/>
      <c r="J53" s="66">
        <v>200</v>
      </c>
      <c r="K53" s="14">
        <v>4021537.61</v>
      </c>
      <c r="L53" s="14"/>
      <c r="M53" s="50">
        <f>K53+L53</f>
        <v>4021537.61</v>
      </c>
    </row>
    <row r="54" spans="1:13" ht="105" customHeight="1" x14ac:dyDescent="0.25">
      <c r="A54" s="137" t="s">
        <v>234</v>
      </c>
      <c r="B54" s="137"/>
      <c r="C54" s="137"/>
      <c r="D54" s="137"/>
      <c r="E54" s="41" t="s">
        <v>64</v>
      </c>
      <c r="F54" s="41" t="s">
        <v>47</v>
      </c>
      <c r="G54" s="138">
        <v>2740100610</v>
      </c>
      <c r="H54" s="138"/>
      <c r="I54" s="138"/>
      <c r="J54" s="66">
        <v>200</v>
      </c>
      <c r="K54" s="50">
        <v>0</v>
      </c>
      <c r="L54" s="50"/>
      <c r="M54" s="50">
        <f t="shared" si="1"/>
        <v>0</v>
      </c>
    </row>
    <row r="55" spans="1:13" ht="66.75" customHeight="1" x14ac:dyDescent="0.25">
      <c r="A55" s="119" t="s">
        <v>258</v>
      </c>
      <c r="B55" s="119"/>
      <c r="C55" s="119"/>
      <c r="D55" s="119"/>
      <c r="E55" s="41" t="s">
        <v>64</v>
      </c>
      <c r="F55" s="41" t="s">
        <v>48</v>
      </c>
      <c r="G55" s="101">
        <v>2410120200</v>
      </c>
      <c r="H55" s="101"/>
      <c r="I55" s="101"/>
      <c r="J55" s="27">
        <v>800</v>
      </c>
      <c r="K55" s="50">
        <v>30000</v>
      </c>
      <c r="L55" s="50"/>
      <c r="M55" s="50">
        <f t="shared" si="1"/>
        <v>30000</v>
      </c>
    </row>
    <row r="56" spans="1:13" ht="40.5" customHeight="1" x14ac:dyDescent="0.25">
      <c r="A56" s="137" t="s">
        <v>359</v>
      </c>
      <c r="B56" s="137"/>
      <c r="C56" s="137"/>
      <c r="D56" s="137"/>
      <c r="E56" s="41" t="s">
        <v>64</v>
      </c>
      <c r="F56" s="41" t="s">
        <v>48</v>
      </c>
      <c r="G56" s="138">
        <v>2910120700</v>
      </c>
      <c r="H56" s="138"/>
      <c r="I56" s="138"/>
      <c r="J56" s="66">
        <v>200</v>
      </c>
      <c r="K56" s="50">
        <v>550000</v>
      </c>
      <c r="L56" s="50"/>
      <c r="M56" s="50">
        <f t="shared" si="1"/>
        <v>550000</v>
      </c>
    </row>
    <row r="57" spans="1:13" ht="28.5" customHeight="1" x14ac:dyDescent="0.25">
      <c r="A57" s="137" t="s">
        <v>309</v>
      </c>
      <c r="B57" s="137"/>
      <c r="C57" s="137"/>
      <c r="D57" s="137"/>
      <c r="E57" s="41" t="s">
        <v>64</v>
      </c>
      <c r="F57" s="41" t="s">
        <v>48</v>
      </c>
      <c r="G57" s="138">
        <v>2910220710</v>
      </c>
      <c r="H57" s="138"/>
      <c r="I57" s="138"/>
      <c r="J57" s="66">
        <v>200</v>
      </c>
      <c r="K57" s="50">
        <v>149119.04000000001</v>
      </c>
      <c r="L57" s="50"/>
      <c r="M57" s="50">
        <f t="shared" si="1"/>
        <v>149119.04000000001</v>
      </c>
    </row>
    <row r="58" spans="1:13" ht="51.75" customHeight="1" x14ac:dyDescent="0.25">
      <c r="A58" s="137" t="s">
        <v>225</v>
      </c>
      <c r="B58" s="137"/>
      <c r="C58" s="137"/>
      <c r="D58" s="137"/>
      <c r="E58" s="41" t="s">
        <v>64</v>
      </c>
      <c r="F58" s="41" t="s">
        <v>48</v>
      </c>
      <c r="G58" s="138">
        <v>3120120850</v>
      </c>
      <c r="H58" s="138"/>
      <c r="I58" s="138"/>
      <c r="J58" s="66">
        <v>200</v>
      </c>
      <c r="K58" s="50">
        <v>550000</v>
      </c>
      <c r="L58" s="50"/>
      <c r="M58" s="50">
        <f t="shared" si="1"/>
        <v>550000</v>
      </c>
    </row>
    <row r="59" spans="1:13" ht="56.25" customHeight="1" x14ac:dyDescent="0.25">
      <c r="A59" s="137" t="s">
        <v>226</v>
      </c>
      <c r="B59" s="137"/>
      <c r="C59" s="137"/>
      <c r="D59" s="137"/>
      <c r="E59" s="41" t="s">
        <v>64</v>
      </c>
      <c r="F59" s="41" t="s">
        <v>48</v>
      </c>
      <c r="G59" s="138">
        <v>3120120860</v>
      </c>
      <c r="H59" s="138"/>
      <c r="I59" s="138"/>
      <c r="J59" s="66">
        <v>200</v>
      </c>
      <c r="K59" s="50">
        <v>250000</v>
      </c>
      <c r="L59" s="50"/>
      <c r="M59" s="50">
        <f t="shared" si="1"/>
        <v>250000</v>
      </c>
    </row>
    <row r="60" spans="1:13" ht="51.75" customHeight="1" x14ac:dyDescent="0.25">
      <c r="A60" s="137" t="s">
        <v>227</v>
      </c>
      <c r="B60" s="137"/>
      <c r="C60" s="137"/>
      <c r="D60" s="137"/>
      <c r="E60" s="41" t="s">
        <v>64</v>
      </c>
      <c r="F60" s="41" t="s">
        <v>48</v>
      </c>
      <c r="G60" s="138">
        <v>3120120870</v>
      </c>
      <c r="H60" s="138"/>
      <c r="I60" s="138"/>
      <c r="J60" s="66">
        <v>200</v>
      </c>
      <c r="K60" s="50">
        <v>75000</v>
      </c>
      <c r="L60" s="50"/>
      <c r="M60" s="50">
        <f t="shared" si="1"/>
        <v>75000</v>
      </c>
    </row>
    <row r="61" spans="1:13" ht="39.75" customHeight="1" x14ac:dyDescent="0.25">
      <c r="A61" s="130" t="s">
        <v>115</v>
      </c>
      <c r="B61" s="130"/>
      <c r="C61" s="130"/>
      <c r="D61" s="130"/>
      <c r="E61" s="41" t="s">
        <v>64</v>
      </c>
      <c r="F61" s="41" t="s">
        <v>48</v>
      </c>
      <c r="G61" s="92">
        <v>4290020180</v>
      </c>
      <c r="H61" s="92"/>
      <c r="I61" s="92"/>
      <c r="J61" s="57">
        <v>200</v>
      </c>
      <c r="K61" s="13">
        <v>400845</v>
      </c>
      <c r="L61" s="50"/>
      <c r="M61" s="50">
        <f t="shared" si="1"/>
        <v>400845</v>
      </c>
    </row>
    <row r="62" spans="1:13" ht="53.25" customHeight="1" x14ac:dyDescent="0.25">
      <c r="A62" s="137" t="s">
        <v>179</v>
      </c>
      <c r="B62" s="137"/>
      <c r="C62" s="137"/>
      <c r="D62" s="137"/>
      <c r="E62" s="41" t="s">
        <v>64</v>
      </c>
      <c r="F62" s="41" t="s">
        <v>128</v>
      </c>
      <c r="G62" s="138">
        <v>2850120530</v>
      </c>
      <c r="H62" s="138"/>
      <c r="I62" s="138"/>
      <c r="J62" s="66">
        <v>200</v>
      </c>
      <c r="K62" s="50">
        <v>950000</v>
      </c>
      <c r="L62" s="50">
        <v>170000</v>
      </c>
      <c r="M62" s="50">
        <f t="shared" si="1"/>
        <v>1120000</v>
      </c>
    </row>
    <row r="63" spans="1:13" ht="42.75" customHeight="1" x14ac:dyDescent="0.25">
      <c r="A63" s="137" t="s">
        <v>126</v>
      </c>
      <c r="B63" s="137"/>
      <c r="C63" s="137"/>
      <c r="D63" s="137"/>
      <c r="E63" s="41" t="s">
        <v>64</v>
      </c>
      <c r="F63" s="41" t="s">
        <v>128</v>
      </c>
      <c r="G63" s="138">
        <v>2850120540</v>
      </c>
      <c r="H63" s="138"/>
      <c r="I63" s="138"/>
      <c r="J63" s="66">
        <v>200</v>
      </c>
      <c r="K63" s="50">
        <v>1428828</v>
      </c>
      <c r="L63" s="50"/>
      <c r="M63" s="50">
        <f t="shared" si="1"/>
        <v>1428828</v>
      </c>
    </row>
    <row r="64" spans="1:13" ht="42.75" customHeight="1" x14ac:dyDescent="0.25">
      <c r="A64" s="148" t="s">
        <v>486</v>
      </c>
      <c r="B64" s="149"/>
      <c r="C64" s="149"/>
      <c r="D64" s="150"/>
      <c r="E64" s="41" t="s">
        <v>64</v>
      </c>
      <c r="F64" s="41" t="s">
        <v>128</v>
      </c>
      <c r="G64" s="104" t="s">
        <v>487</v>
      </c>
      <c r="H64" s="140"/>
      <c r="I64" s="105"/>
      <c r="J64" s="66">
        <v>200</v>
      </c>
      <c r="K64" s="50">
        <v>100000</v>
      </c>
      <c r="L64" s="50"/>
      <c r="M64" s="50">
        <f t="shared" si="1"/>
        <v>100000</v>
      </c>
    </row>
    <row r="65" spans="1:13" ht="54.75" customHeight="1" x14ac:dyDescent="0.25">
      <c r="A65" s="137" t="s">
        <v>177</v>
      </c>
      <c r="B65" s="137"/>
      <c r="C65" s="137"/>
      <c r="D65" s="137"/>
      <c r="E65" s="41" t="s">
        <v>64</v>
      </c>
      <c r="F65" s="41" t="s">
        <v>127</v>
      </c>
      <c r="G65" s="138">
        <v>2830140020</v>
      </c>
      <c r="H65" s="138"/>
      <c r="I65" s="138"/>
      <c r="J65" s="66">
        <v>400</v>
      </c>
      <c r="K65" s="50">
        <v>0</v>
      </c>
      <c r="L65" s="50"/>
      <c r="M65" s="50">
        <f t="shared" si="1"/>
        <v>0</v>
      </c>
    </row>
    <row r="66" spans="1:13" ht="41.25" customHeight="1" x14ac:dyDescent="0.25">
      <c r="A66" s="137" t="s">
        <v>125</v>
      </c>
      <c r="B66" s="137"/>
      <c r="C66" s="137"/>
      <c r="D66" s="137"/>
      <c r="E66" s="41" t="s">
        <v>64</v>
      </c>
      <c r="F66" s="41" t="s">
        <v>127</v>
      </c>
      <c r="G66" s="138">
        <v>2870120570</v>
      </c>
      <c r="H66" s="138"/>
      <c r="I66" s="138"/>
      <c r="J66" s="66">
        <v>200</v>
      </c>
      <c r="K66" s="50">
        <v>0</v>
      </c>
      <c r="L66" s="50"/>
      <c r="M66" s="50">
        <f t="shared" si="1"/>
        <v>0</v>
      </c>
    </row>
    <row r="67" spans="1:13" ht="52.5" customHeight="1" x14ac:dyDescent="0.25">
      <c r="A67" s="137" t="s">
        <v>356</v>
      </c>
      <c r="B67" s="137"/>
      <c r="C67" s="137"/>
      <c r="D67" s="137"/>
      <c r="E67" s="41" t="s">
        <v>64</v>
      </c>
      <c r="F67" s="41" t="s">
        <v>127</v>
      </c>
      <c r="G67" s="138">
        <v>2870120580</v>
      </c>
      <c r="H67" s="138"/>
      <c r="I67" s="138"/>
      <c r="J67" s="66">
        <v>200</v>
      </c>
      <c r="K67" s="50">
        <v>0</v>
      </c>
      <c r="L67" s="50"/>
      <c r="M67" s="50">
        <f t="shared" si="1"/>
        <v>0</v>
      </c>
    </row>
    <row r="68" spans="1:13" ht="65.25" customHeight="1" x14ac:dyDescent="0.25">
      <c r="A68" s="137" t="s">
        <v>507</v>
      </c>
      <c r="B68" s="137"/>
      <c r="C68" s="137"/>
      <c r="D68" s="137"/>
      <c r="E68" s="41" t="s">
        <v>64</v>
      </c>
      <c r="F68" s="41" t="s">
        <v>127</v>
      </c>
      <c r="G68" s="134">
        <v>2870160250</v>
      </c>
      <c r="H68" s="135"/>
      <c r="I68" s="136"/>
      <c r="J68" s="66">
        <v>800</v>
      </c>
      <c r="K68" s="50">
        <v>2000000</v>
      </c>
      <c r="L68" s="50"/>
      <c r="M68" s="50">
        <f t="shared" si="1"/>
        <v>2000000</v>
      </c>
    </row>
    <row r="69" spans="1:13" ht="44.25" customHeight="1" x14ac:dyDescent="0.25">
      <c r="A69" s="137" t="s">
        <v>505</v>
      </c>
      <c r="B69" s="137"/>
      <c r="C69" s="137"/>
      <c r="D69" s="137"/>
      <c r="E69" s="41" t="s">
        <v>64</v>
      </c>
      <c r="F69" s="41" t="s">
        <v>127</v>
      </c>
      <c r="G69" s="104" t="s">
        <v>506</v>
      </c>
      <c r="H69" s="140"/>
      <c r="I69" s="105"/>
      <c r="J69" s="26" t="s">
        <v>373</v>
      </c>
      <c r="K69" s="14">
        <v>7810404.5599999996</v>
      </c>
      <c r="L69" s="14"/>
      <c r="M69" s="14">
        <f>K69+L69</f>
        <v>7810404.5599999996</v>
      </c>
    </row>
    <row r="70" spans="1:13" ht="41.25" customHeight="1" x14ac:dyDescent="0.25">
      <c r="A70" s="137" t="s">
        <v>311</v>
      </c>
      <c r="B70" s="137"/>
      <c r="C70" s="137"/>
      <c r="D70" s="137"/>
      <c r="E70" s="41" t="s">
        <v>64</v>
      </c>
      <c r="F70" s="41" t="s">
        <v>127</v>
      </c>
      <c r="G70" s="138">
        <v>2920220750</v>
      </c>
      <c r="H70" s="138"/>
      <c r="I70" s="138"/>
      <c r="J70" s="66">
        <v>200</v>
      </c>
      <c r="K70" s="50">
        <v>870912</v>
      </c>
      <c r="L70" s="50">
        <v>-870912</v>
      </c>
      <c r="M70" s="50">
        <f t="shared" si="1"/>
        <v>0</v>
      </c>
    </row>
    <row r="71" spans="1:13" ht="57" customHeight="1" x14ac:dyDescent="0.25">
      <c r="A71" s="137" t="s">
        <v>312</v>
      </c>
      <c r="B71" s="137"/>
      <c r="C71" s="137"/>
      <c r="D71" s="137"/>
      <c r="E71" s="41" t="s">
        <v>64</v>
      </c>
      <c r="F71" s="41" t="s">
        <v>127</v>
      </c>
      <c r="G71" s="138">
        <v>2920220760</v>
      </c>
      <c r="H71" s="138"/>
      <c r="I71" s="138"/>
      <c r="J71" s="66">
        <v>200</v>
      </c>
      <c r="K71" s="50">
        <v>200000</v>
      </c>
      <c r="L71" s="50"/>
      <c r="M71" s="50">
        <f t="shared" si="1"/>
        <v>200000</v>
      </c>
    </row>
    <row r="72" spans="1:13" ht="54" customHeight="1" x14ac:dyDescent="0.25">
      <c r="A72" s="137" t="s">
        <v>446</v>
      </c>
      <c r="B72" s="137"/>
      <c r="C72" s="137"/>
      <c r="D72" s="137"/>
      <c r="E72" s="41" t="s">
        <v>64</v>
      </c>
      <c r="F72" s="41" t="s">
        <v>127</v>
      </c>
      <c r="G72" s="138">
        <v>4290020310</v>
      </c>
      <c r="H72" s="138"/>
      <c r="I72" s="138"/>
      <c r="J72" s="66">
        <v>200</v>
      </c>
      <c r="K72" s="50">
        <v>258234</v>
      </c>
      <c r="L72" s="50"/>
      <c r="M72" s="50">
        <f t="shared" si="1"/>
        <v>258234</v>
      </c>
    </row>
    <row r="73" spans="1:13" ht="52.5" customHeight="1" x14ac:dyDescent="0.25">
      <c r="A73" s="152" t="s">
        <v>361</v>
      </c>
      <c r="B73" s="152"/>
      <c r="C73" s="152"/>
      <c r="D73" s="152"/>
      <c r="E73" s="41" t="s">
        <v>64</v>
      </c>
      <c r="F73" s="41" t="s">
        <v>127</v>
      </c>
      <c r="G73" s="138">
        <v>4290090080</v>
      </c>
      <c r="H73" s="138"/>
      <c r="I73" s="138"/>
      <c r="J73" s="66">
        <v>800</v>
      </c>
      <c r="K73" s="50">
        <v>6238863.5</v>
      </c>
      <c r="L73" s="50"/>
      <c r="M73" s="50">
        <f t="shared" si="1"/>
        <v>6238863.5</v>
      </c>
    </row>
    <row r="74" spans="1:13" ht="43.5" customHeight="1" x14ac:dyDescent="0.25">
      <c r="A74" s="119" t="s">
        <v>282</v>
      </c>
      <c r="B74" s="119"/>
      <c r="C74" s="119"/>
      <c r="D74" s="119"/>
      <c r="E74" s="41" t="s">
        <v>64</v>
      </c>
      <c r="F74" s="41" t="s">
        <v>51</v>
      </c>
      <c r="G74" s="101">
        <v>2110100020</v>
      </c>
      <c r="H74" s="101"/>
      <c r="I74" s="101"/>
      <c r="J74" s="27">
        <v>200</v>
      </c>
      <c r="K74" s="50">
        <v>2300000</v>
      </c>
      <c r="L74" s="50"/>
      <c r="M74" s="50">
        <f t="shared" si="1"/>
        <v>2300000</v>
      </c>
    </row>
    <row r="75" spans="1:13" ht="40.5" customHeight="1" x14ac:dyDescent="0.25">
      <c r="A75" s="119" t="s">
        <v>93</v>
      </c>
      <c r="B75" s="119"/>
      <c r="C75" s="119"/>
      <c r="D75" s="119"/>
      <c r="E75" s="41" t="s">
        <v>64</v>
      </c>
      <c r="F75" s="41" t="s">
        <v>57</v>
      </c>
      <c r="G75" s="101">
        <v>4290007010</v>
      </c>
      <c r="H75" s="101"/>
      <c r="I75" s="101"/>
      <c r="J75" s="27">
        <v>300</v>
      </c>
      <c r="K75" s="50">
        <v>1791920</v>
      </c>
      <c r="L75" s="50"/>
      <c r="M75" s="50">
        <f t="shared" si="1"/>
        <v>1791920</v>
      </c>
    </row>
    <row r="76" spans="1:13" ht="66" customHeight="1" x14ac:dyDescent="0.25">
      <c r="A76" s="119" t="s">
        <v>496</v>
      </c>
      <c r="B76" s="119"/>
      <c r="C76" s="119"/>
      <c r="D76" s="119"/>
      <c r="E76" s="41" t="s">
        <v>64</v>
      </c>
      <c r="F76" s="41" t="s">
        <v>58</v>
      </c>
      <c r="G76" s="101" t="s">
        <v>220</v>
      </c>
      <c r="H76" s="101"/>
      <c r="I76" s="101"/>
      <c r="J76" s="46">
        <v>400</v>
      </c>
      <c r="K76" s="14">
        <v>1869337.14</v>
      </c>
      <c r="L76" s="50"/>
      <c r="M76" s="50">
        <f t="shared" si="1"/>
        <v>1869337.14</v>
      </c>
    </row>
    <row r="77" spans="1:13" ht="54.75" customHeight="1" x14ac:dyDescent="0.25">
      <c r="A77" s="147" t="s">
        <v>427</v>
      </c>
      <c r="B77" s="147"/>
      <c r="C77" s="147"/>
      <c r="D77" s="147"/>
      <c r="E77" s="41" t="s">
        <v>64</v>
      </c>
      <c r="F77" s="41">
        <v>1101</v>
      </c>
      <c r="G77" s="138">
        <v>2310100220</v>
      </c>
      <c r="H77" s="138"/>
      <c r="I77" s="138"/>
      <c r="J77" s="66">
        <v>200</v>
      </c>
      <c r="K77" s="50">
        <v>711274.87</v>
      </c>
      <c r="L77" s="50"/>
      <c r="M77" s="50">
        <f t="shared" si="1"/>
        <v>711274.87</v>
      </c>
    </row>
    <row r="78" spans="1:13" ht="21" customHeight="1" x14ac:dyDescent="0.25">
      <c r="A78" s="153" t="s">
        <v>63</v>
      </c>
      <c r="B78" s="153"/>
      <c r="C78" s="153"/>
      <c r="D78" s="153"/>
      <c r="E78" s="40" t="s">
        <v>65</v>
      </c>
      <c r="F78" s="41"/>
      <c r="G78" s="101"/>
      <c r="H78" s="101"/>
      <c r="I78" s="101"/>
      <c r="J78" s="27"/>
      <c r="K78" s="51">
        <f>SUM(K79:K80)</f>
        <v>934317</v>
      </c>
      <c r="L78" s="51">
        <f>SUM(L79:L80)</f>
        <v>0</v>
      </c>
      <c r="M78" s="51">
        <f>SUM(M79:M80)</f>
        <v>934317</v>
      </c>
    </row>
    <row r="79" spans="1:13" ht="68.25" customHeight="1" x14ac:dyDescent="0.25">
      <c r="A79" s="137" t="s">
        <v>313</v>
      </c>
      <c r="B79" s="137"/>
      <c r="C79" s="137"/>
      <c r="D79" s="137"/>
      <c r="E79" s="41" t="s">
        <v>65</v>
      </c>
      <c r="F79" s="41" t="s">
        <v>39</v>
      </c>
      <c r="G79" s="138">
        <v>4090000270</v>
      </c>
      <c r="H79" s="138"/>
      <c r="I79" s="138"/>
      <c r="J79" s="66">
        <v>100</v>
      </c>
      <c r="K79" s="50">
        <v>764159</v>
      </c>
      <c r="L79" s="50"/>
      <c r="M79" s="50">
        <f>K79+L79</f>
        <v>764159</v>
      </c>
    </row>
    <row r="80" spans="1:13" ht="43.5" customHeight="1" x14ac:dyDescent="0.25">
      <c r="A80" s="137" t="s">
        <v>314</v>
      </c>
      <c r="B80" s="137"/>
      <c r="C80" s="137"/>
      <c r="D80" s="137"/>
      <c r="E80" s="41" t="s">
        <v>65</v>
      </c>
      <c r="F80" s="41" t="s">
        <v>39</v>
      </c>
      <c r="G80" s="138">
        <v>4090000270</v>
      </c>
      <c r="H80" s="138"/>
      <c r="I80" s="138"/>
      <c r="J80" s="66">
        <v>200</v>
      </c>
      <c r="K80" s="50">
        <v>170158</v>
      </c>
      <c r="L80" s="50"/>
      <c r="M80" s="50">
        <f>K80+L80</f>
        <v>170158</v>
      </c>
    </row>
    <row r="81" spans="1:13" ht="25.5" customHeight="1" x14ac:dyDescent="0.25">
      <c r="A81" s="153" t="s">
        <v>4</v>
      </c>
      <c r="B81" s="153"/>
      <c r="C81" s="153"/>
      <c r="D81" s="153"/>
      <c r="E81" s="40" t="s">
        <v>5</v>
      </c>
      <c r="F81" s="42"/>
      <c r="G81" s="101"/>
      <c r="H81" s="101"/>
      <c r="I81" s="101"/>
      <c r="J81" s="65"/>
      <c r="K81" s="63">
        <f>SUM(K82:K136)</f>
        <v>71121901.469999999</v>
      </c>
      <c r="L81" s="63">
        <f t="shared" ref="L81:M81" si="2">SUM(L82:L136)</f>
        <v>274467</v>
      </c>
      <c r="M81" s="63">
        <f t="shared" si="2"/>
        <v>71396368.469999999</v>
      </c>
    </row>
    <row r="82" spans="1:13" ht="81" customHeight="1" x14ac:dyDescent="0.25">
      <c r="A82" s="137" t="s">
        <v>322</v>
      </c>
      <c r="B82" s="137"/>
      <c r="C82" s="137"/>
      <c r="D82" s="137"/>
      <c r="E82" s="41" t="s">
        <v>5</v>
      </c>
      <c r="F82" s="41" t="s">
        <v>41</v>
      </c>
      <c r="G82" s="138">
        <v>4190000290</v>
      </c>
      <c r="H82" s="138"/>
      <c r="I82" s="138"/>
      <c r="J82" s="66">
        <v>100</v>
      </c>
      <c r="K82" s="50">
        <v>4986811</v>
      </c>
      <c r="L82" s="50"/>
      <c r="M82" s="50">
        <f t="shared" ref="M82:M136" si="3">K82+L82</f>
        <v>4986811</v>
      </c>
    </row>
    <row r="83" spans="1:13" ht="42.75" customHeight="1" x14ac:dyDescent="0.25">
      <c r="A83" s="137" t="s">
        <v>323</v>
      </c>
      <c r="B83" s="137"/>
      <c r="C83" s="137"/>
      <c r="D83" s="137"/>
      <c r="E83" s="41" t="s">
        <v>5</v>
      </c>
      <c r="F83" s="41" t="s">
        <v>41</v>
      </c>
      <c r="G83" s="138">
        <v>4190000290</v>
      </c>
      <c r="H83" s="138"/>
      <c r="I83" s="138"/>
      <c r="J83" s="66">
        <v>200</v>
      </c>
      <c r="K83" s="50">
        <v>225347</v>
      </c>
      <c r="L83" s="50"/>
      <c r="M83" s="50">
        <f t="shared" si="3"/>
        <v>225347</v>
      </c>
    </row>
    <row r="84" spans="1:13" ht="42.75" customHeight="1" x14ac:dyDescent="0.25">
      <c r="A84" s="137" t="s">
        <v>513</v>
      </c>
      <c r="B84" s="137"/>
      <c r="C84" s="137"/>
      <c r="D84" s="137"/>
      <c r="E84" s="41" t="s">
        <v>5</v>
      </c>
      <c r="F84" s="41" t="s">
        <v>41</v>
      </c>
      <c r="G84" s="138">
        <v>4190000290</v>
      </c>
      <c r="H84" s="138"/>
      <c r="I84" s="138"/>
      <c r="J84" s="66">
        <v>300</v>
      </c>
      <c r="K84" s="50">
        <v>8000</v>
      </c>
      <c r="L84" s="50"/>
      <c r="M84" s="50">
        <f t="shared" si="3"/>
        <v>8000</v>
      </c>
    </row>
    <row r="85" spans="1:13" ht="42" customHeight="1" x14ac:dyDescent="0.25">
      <c r="A85" s="137" t="s">
        <v>324</v>
      </c>
      <c r="B85" s="137"/>
      <c r="C85" s="137"/>
      <c r="D85" s="137"/>
      <c r="E85" s="41" t="s">
        <v>5</v>
      </c>
      <c r="F85" s="41" t="s">
        <v>41</v>
      </c>
      <c r="G85" s="138">
        <v>4190000290</v>
      </c>
      <c r="H85" s="138"/>
      <c r="I85" s="138"/>
      <c r="J85" s="66">
        <v>800</v>
      </c>
      <c r="K85" s="50">
        <v>2000</v>
      </c>
      <c r="L85" s="50"/>
      <c r="M85" s="50">
        <f t="shared" si="3"/>
        <v>2000</v>
      </c>
    </row>
    <row r="86" spans="1:13" ht="28.5" customHeight="1" x14ac:dyDescent="0.25">
      <c r="A86" s="137" t="s">
        <v>362</v>
      </c>
      <c r="B86" s="137"/>
      <c r="C86" s="137"/>
      <c r="D86" s="137"/>
      <c r="E86" s="41" t="s">
        <v>5</v>
      </c>
      <c r="F86" s="41" t="s">
        <v>42</v>
      </c>
      <c r="G86" s="138">
        <v>4290020090</v>
      </c>
      <c r="H86" s="138"/>
      <c r="I86" s="138"/>
      <c r="J86" s="66">
        <v>800</v>
      </c>
      <c r="K86" s="14">
        <v>1664112.2</v>
      </c>
      <c r="L86" s="50"/>
      <c r="M86" s="50">
        <f t="shared" si="3"/>
        <v>1664112.2</v>
      </c>
    </row>
    <row r="87" spans="1:13" ht="52.5" customHeight="1" x14ac:dyDescent="0.25">
      <c r="A87" s="137" t="s">
        <v>200</v>
      </c>
      <c r="B87" s="137"/>
      <c r="C87" s="137"/>
      <c r="D87" s="137"/>
      <c r="E87" s="41" t="s">
        <v>5</v>
      </c>
      <c r="F87" s="41" t="s">
        <v>43</v>
      </c>
      <c r="G87" s="138">
        <v>3310100810</v>
      </c>
      <c r="H87" s="138"/>
      <c r="I87" s="138"/>
      <c r="J87" s="66">
        <v>200</v>
      </c>
      <c r="K87" s="50">
        <v>280000</v>
      </c>
      <c r="L87" s="50"/>
      <c r="M87" s="50">
        <f t="shared" si="3"/>
        <v>280000</v>
      </c>
    </row>
    <row r="88" spans="1:13" ht="33.75" customHeight="1" x14ac:dyDescent="0.25">
      <c r="A88" s="137" t="s">
        <v>217</v>
      </c>
      <c r="B88" s="137"/>
      <c r="C88" s="137"/>
      <c r="D88" s="137"/>
      <c r="E88" s="41" t="s">
        <v>5</v>
      </c>
      <c r="F88" s="41" t="s">
        <v>43</v>
      </c>
      <c r="G88" s="138">
        <v>2240100230</v>
      </c>
      <c r="H88" s="138"/>
      <c r="I88" s="138"/>
      <c r="J88" s="66">
        <v>200</v>
      </c>
      <c r="K88" s="50">
        <v>1401000</v>
      </c>
      <c r="L88" s="50"/>
      <c r="M88" s="50">
        <f t="shared" si="3"/>
        <v>1401000</v>
      </c>
    </row>
    <row r="89" spans="1:13" ht="210.75" customHeight="1" x14ac:dyDescent="0.25">
      <c r="A89" s="137" t="s">
        <v>502</v>
      </c>
      <c r="B89" s="137"/>
      <c r="C89" s="137"/>
      <c r="D89" s="137"/>
      <c r="E89" s="41" t="s">
        <v>5</v>
      </c>
      <c r="F89" s="41" t="s">
        <v>43</v>
      </c>
      <c r="G89" s="121">
        <v>4290090390</v>
      </c>
      <c r="H89" s="141"/>
      <c r="I89" s="122"/>
      <c r="J89" s="66">
        <v>800</v>
      </c>
      <c r="K89" s="50">
        <v>1016199</v>
      </c>
      <c r="L89" s="50"/>
      <c r="M89" s="50">
        <f>K89+L89</f>
        <v>1016199</v>
      </c>
    </row>
    <row r="90" spans="1:13" ht="91.5" customHeight="1" x14ac:dyDescent="0.25">
      <c r="A90" s="119" t="s">
        <v>329</v>
      </c>
      <c r="B90" s="119"/>
      <c r="C90" s="119"/>
      <c r="D90" s="119"/>
      <c r="E90" s="41" t="s">
        <v>5</v>
      </c>
      <c r="F90" s="41" t="s">
        <v>254</v>
      </c>
      <c r="G90" s="101">
        <v>4290000300</v>
      </c>
      <c r="H90" s="101"/>
      <c r="I90" s="101"/>
      <c r="J90" s="27">
        <v>100</v>
      </c>
      <c r="K90" s="14">
        <v>4297012</v>
      </c>
      <c r="L90" s="50"/>
      <c r="M90" s="50">
        <f t="shared" si="3"/>
        <v>4297012</v>
      </c>
    </row>
    <row r="91" spans="1:13" ht="54.75" customHeight="1" x14ac:dyDescent="0.25">
      <c r="A91" s="119" t="s">
        <v>330</v>
      </c>
      <c r="B91" s="119"/>
      <c r="C91" s="119"/>
      <c r="D91" s="119"/>
      <c r="E91" s="41" t="s">
        <v>5</v>
      </c>
      <c r="F91" s="41" t="s">
        <v>254</v>
      </c>
      <c r="G91" s="101">
        <v>4290000300</v>
      </c>
      <c r="H91" s="101"/>
      <c r="I91" s="101"/>
      <c r="J91" s="27">
        <v>200</v>
      </c>
      <c r="K91" s="14">
        <v>4188854</v>
      </c>
      <c r="L91" s="50">
        <v>-95160</v>
      </c>
      <c r="M91" s="50">
        <f t="shared" si="3"/>
        <v>4093694</v>
      </c>
    </row>
    <row r="92" spans="1:13" ht="42.75" customHeight="1" x14ac:dyDescent="0.25">
      <c r="A92" s="119" t="s">
        <v>331</v>
      </c>
      <c r="B92" s="119"/>
      <c r="C92" s="119"/>
      <c r="D92" s="119"/>
      <c r="E92" s="41" t="s">
        <v>5</v>
      </c>
      <c r="F92" s="41" t="s">
        <v>254</v>
      </c>
      <c r="G92" s="101">
        <v>4290000300</v>
      </c>
      <c r="H92" s="101"/>
      <c r="I92" s="101"/>
      <c r="J92" s="27">
        <v>800</v>
      </c>
      <c r="K92" s="14">
        <v>8046</v>
      </c>
      <c r="L92" s="50"/>
      <c r="M92" s="50">
        <f t="shared" si="3"/>
        <v>8046</v>
      </c>
    </row>
    <row r="93" spans="1:13" ht="66.75" customHeight="1" x14ac:dyDescent="0.25">
      <c r="A93" s="119" t="s">
        <v>155</v>
      </c>
      <c r="B93" s="119"/>
      <c r="C93" s="119"/>
      <c r="D93" s="119"/>
      <c r="E93" s="41" t="s">
        <v>5</v>
      </c>
      <c r="F93" s="41" t="s">
        <v>254</v>
      </c>
      <c r="G93" s="101">
        <v>4290002181</v>
      </c>
      <c r="H93" s="101"/>
      <c r="I93" s="101"/>
      <c r="J93" s="27">
        <v>100</v>
      </c>
      <c r="K93" s="14">
        <v>653619</v>
      </c>
      <c r="L93" s="50"/>
      <c r="M93" s="50">
        <f t="shared" si="3"/>
        <v>653619</v>
      </c>
    </row>
    <row r="94" spans="1:13" ht="68.25" customHeight="1" x14ac:dyDescent="0.25">
      <c r="A94" s="119" t="s">
        <v>156</v>
      </c>
      <c r="B94" s="119"/>
      <c r="C94" s="119"/>
      <c r="D94" s="119"/>
      <c r="E94" s="41" t="s">
        <v>5</v>
      </c>
      <c r="F94" s="41" t="s">
        <v>254</v>
      </c>
      <c r="G94" s="101">
        <v>4290002182</v>
      </c>
      <c r="H94" s="101"/>
      <c r="I94" s="101"/>
      <c r="J94" s="27">
        <v>100</v>
      </c>
      <c r="K94" s="14">
        <v>530029</v>
      </c>
      <c r="L94" s="50">
        <v>95160</v>
      </c>
      <c r="M94" s="50">
        <f t="shared" si="3"/>
        <v>625189</v>
      </c>
    </row>
    <row r="95" spans="1:13" ht="66.75" customHeight="1" x14ac:dyDescent="0.25">
      <c r="A95" s="137" t="s">
        <v>443</v>
      </c>
      <c r="B95" s="137"/>
      <c r="C95" s="137"/>
      <c r="D95" s="137"/>
      <c r="E95" s="41" t="s">
        <v>5</v>
      </c>
      <c r="F95" s="41" t="s">
        <v>254</v>
      </c>
      <c r="G95" s="101">
        <v>4290008100</v>
      </c>
      <c r="H95" s="101"/>
      <c r="I95" s="101"/>
      <c r="J95" s="27">
        <v>500</v>
      </c>
      <c r="K95" s="14">
        <v>1399200</v>
      </c>
      <c r="L95" s="50"/>
      <c r="M95" s="50">
        <f t="shared" si="3"/>
        <v>1399200</v>
      </c>
    </row>
    <row r="96" spans="1:13" ht="54.75" customHeight="1" x14ac:dyDescent="0.25">
      <c r="A96" s="137" t="s">
        <v>403</v>
      </c>
      <c r="B96" s="137"/>
      <c r="C96" s="137"/>
      <c r="D96" s="137"/>
      <c r="E96" s="41" t="s">
        <v>5</v>
      </c>
      <c r="F96" s="41" t="s">
        <v>47</v>
      </c>
      <c r="G96" s="101">
        <v>2710108010</v>
      </c>
      <c r="H96" s="101"/>
      <c r="I96" s="101"/>
      <c r="J96" s="27">
        <v>500</v>
      </c>
      <c r="K96" s="14">
        <v>8437591</v>
      </c>
      <c r="L96" s="50">
        <v>197827</v>
      </c>
      <c r="M96" s="50">
        <f t="shared" si="3"/>
        <v>8635418</v>
      </c>
    </row>
    <row r="97" spans="1:13" ht="78" customHeight="1" x14ac:dyDescent="0.25">
      <c r="A97" s="137" t="s">
        <v>512</v>
      </c>
      <c r="B97" s="137"/>
      <c r="C97" s="137"/>
      <c r="D97" s="137"/>
      <c r="E97" s="41" t="s">
        <v>5</v>
      </c>
      <c r="F97" s="41" t="s">
        <v>47</v>
      </c>
      <c r="G97" s="102">
        <v>2720108020</v>
      </c>
      <c r="H97" s="139"/>
      <c r="I97" s="103"/>
      <c r="J97" s="27">
        <v>500</v>
      </c>
      <c r="K97" s="50">
        <v>512458.55</v>
      </c>
      <c r="L97" s="50"/>
      <c r="M97" s="50">
        <f>K97+L97</f>
        <v>512458.55</v>
      </c>
    </row>
    <row r="98" spans="1:13" ht="44.25" customHeight="1" x14ac:dyDescent="0.25">
      <c r="A98" s="148" t="s">
        <v>489</v>
      </c>
      <c r="B98" s="149"/>
      <c r="C98" s="149"/>
      <c r="D98" s="150"/>
      <c r="E98" s="41" t="s">
        <v>5</v>
      </c>
      <c r="F98" s="41" t="s">
        <v>47</v>
      </c>
      <c r="G98" s="121">
        <v>4290008020</v>
      </c>
      <c r="H98" s="141"/>
      <c r="I98" s="122"/>
      <c r="J98" s="27">
        <v>500</v>
      </c>
      <c r="K98" s="14">
        <v>300000</v>
      </c>
      <c r="L98" s="14"/>
      <c r="M98" s="50">
        <f t="shared" si="3"/>
        <v>300000</v>
      </c>
    </row>
    <row r="99" spans="1:13" ht="55.5" customHeight="1" x14ac:dyDescent="0.25">
      <c r="A99" s="137" t="s">
        <v>460</v>
      </c>
      <c r="B99" s="137"/>
      <c r="C99" s="137"/>
      <c r="D99" s="137"/>
      <c r="E99" s="41" t="s">
        <v>5</v>
      </c>
      <c r="F99" s="41" t="s">
        <v>47</v>
      </c>
      <c r="G99" s="121">
        <v>4290008150</v>
      </c>
      <c r="H99" s="141"/>
      <c r="I99" s="122"/>
      <c r="J99" s="27">
        <v>500</v>
      </c>
      <c r="K99" s="14">
        <v>900000</v>
      </c>
      <c r="L99" s="14"/>
      <c r="M99" s="50">
        <f t="shared" si="3"/>
        <v>900000</v>
      </c>
    </row>
    <row r="100" spans="1:13" ht="89.25" customHeight="1" x14ac:dyDescent="0.25">
      <c r="A100" s="119" t="s">
        <v>503</v>
      </c>
      <c r="B100" s="119"/>
      <c r="C100" s="119"/>
      <c r="D100" s="119"/>
      <c r="E100" s="41" t="s">
        <v>5</v>
      </c>
      <c r="F100" s="41" t="s">
        <v>47</v>
      </c>
      <c r="G100" s="104" t="s">
        <v>504</v>
      </c>
      <c r="H100" s="140"/>
      <c r="I100" s="105"/>
      <c r="J100" s="27">
        <v>500</v>
      </c>
      <c r="K100" s="14">
        <v>265672</v>
      </c>
      <c r="L100" s="14"/>
      <c r="M100" s="14">
        <f>K100+L100</f>
        <v>265672</v>
      </c>
    </row>
    <row r="101" spans="1:13" ht="80.25" customHeight="1" x14ac:dyDescent="0.25">
      <c r="A101" s="137" t="s">
        <v>448</v>
      </c>
      <c r="B101" s="137"/>
      <c r="C101" s="137"/>
      <c r="D101" s="137"/>
      <c r="E101" s="41" t="s">
        <v>5</v>
      </c>
      <c r="F101" s="41" t="s">
        <v>48</v>
      </c>
      <c r="G101" s="138">
        <v>2410160010</v>
      </c>
      <c r="H101" s="138"/>
      <c r="I101" s="138"/>
      <c r="J101" s="66">
        <v>800</v>
      </c>
      <c r="K101" s="50">
        <v>235000</v>
      </c>
      <c r="L101" s="50"/>
      <c r="M101" s="50">
        <f t="shared" si="3"/>
        <v>235000</v>
      </c>
    </row>
    <row r="102" spans="1:13" ht="93" customHeight="1" x14ac:dyDescent="0.25">
      <c r="A102" s="137" t="s">
        <v>449</v>
      </c>
      <c r="B102" s="137"/>
      <c r="C102" s="137"/>
      <c r="D102" s="137"/>
      <c r="E102" s="41" t="s">
        <v>5</v>
      </c>
      <c r="F102" s="41" t="s">
        <v>48</v>
      </c>
      <c r="G102" s="138">
        <v>2410160020</v>
      </c>
      <c r="H102" s="138"/>
      <c r="I102" s="138"/>
      <c r="J102" s="66">
        <v>800</v>
      </c>
      <c r="K102" s="50">
        <v>235000</v>
      </c>
      <c r="L102" s="50"/>
      <c r="M102" s="50">
        <f t="shared" si="3"/>
        <v>235000</v>
      </c>
    </row>
    <row r="103" spans="1:13" ht="43.5" customHeight="1" x14ac:dyDescent="0.25">
      <c r="A103" s="137" t="s">
        <v>508</v>
      </c>
      <c r="B103" s="137"/>
      <c r="C103" s="137"/>
      <c r="D103" s="137"/>
      <c r="E103" s="41" t="s">
        <v>5</v>
      </c>
      <c r="F103" s="41" t="s">
        <v>128</v>
      </c>
      <c r="G103" s="134" t="s">
        <v>509</v>
      </c>
      <c r="H103" s="135"/>
      <c r="I103" s="136"/>
      <c r="J103" s="66">
        <v>500</v>
      </c>
      <c r="K103" s="14">
        <v>614372</v>
      </c>
      <c r="L103" s="14"/>
      <c r="M103" s="50">
        <f>K103+L103</f>
        <v>614372</v>
      </c>
    </row>
    <row r="104" spans="1:13" ht="66" customHeight="1" x14ac:dyDescent="0.25">
      <c r="A104" s="137" t="s">
        <v>429</v>
      </c>
      <c r="B104" s="137"/>
      <c r="C104" s="137"/>
      <c r="D104" s="137"/>
      <c r="E104" s="41" t="s">
        <v>5</v>
      </c>
      <c r="F104" s="41" t="s">
        <v>128</v>
      </c>
      <c r="G104" s="138">
        <v>2850260200</v>
      </c>
      <c r="H104" s="138"/>
      <c r="I104" s="138"/>
      <c r="J104" s="66">
        <v>800</v>
      </c>
      <c r="K104" s="50">
        <v>1100000</v>
      </c>
      <c r="L104" s="50">
        <v>14800</v>
      </c>
      <c r="M104" s="50">
        <f t="shared" si="3"/>
        <v>1114800</v>
      </c>
    </row>
    <row r="105" spans="1:13" ht="53.25" customHeight="1" x14ac:dyDescent="0.25">
      <c r="A105" s="119" t="s">
        <v>259</v>
      </c>
      <c r="B105" s="119"/>
      <c r="C105" s="119"/>
      <c r="D105" s="119"/>
      <c r="E105" s="41" t="s">
        <v>5</v>
      </c>
      <c r="F105" s="41" t="s">
        <v>127</v>
      </c>
      <c r="G105" s="101">
        <v>2860160230</v>
      </c>
      <c r="H105" s="101"/>
      <c r="I105" s="101"/>
      <c r="J105" s="27">
        <v>800</v>
      </c>
      <c r="K105" s="14">
        <v>300000</v>
      </c>
      <c r="L105" s="50"/>
      <c r="M105" s="50">
        <f t="shared" si="3"/>
        <v>300000</v>
      </c>
    </row>
    <row r="106" spans="1:13" ht="67.5" customHeight="1" x14ac:dyDescent="0.25">
      <c r="A106" s="119" t="s">
        <v>252</v>
      </c>
      <c r="B106" s="119"/>
      <c r="C106" s="119"/>
      <c r="D106" s="119"/>
      <c r="E106" s="41" t="s">
        <v>5</v>
      </c>
      <c r="F106" s="41" t="s">
        <v>127</v>
      </c>
      <c r="G106" s="101">
        <v>2870160240</v>
      </c>
      <c r="H106" s="101"/>
      <c r="I106" s="101"/>
      <c r="J106" s="66">
        <v>800</v>
      </c>
      <c r="K106" s="14">
        <v>16241129</v>
      </c>
      <c r="L106" s="50"/>
      <c r="M106" s="50">
        <f t="shared" si="3"/>
        <v>16241129</v>
      </c>
    </row>
    <row r="107" spans="1:13" ht="56.25" customHeight="1" x14ac:dyDescent="0.25">
      <c r="A107" s="142" t="s">
        <v>460</v>
      </c>
      <c r="B107" s="142"/>
      <c r="C107" s="142"/>
      <c r="D107" s="142"/>
      <c r="E107" s="41" t="s">
        <v>5</v>
      </c>
      <c r="F107" s="41" t="s">
        <v>127</v>
      </c>
      <c r="G107" s="92">
        <v>4290008150</v>
      </c>
      <c r="H107" s="92"/>
      <c r="I107" s="92"/>
      <c r="J107" s="27">
        <v>500</v>
      </c>
      <c r="K107" s="50">
        <v>418378.56</v>
      </c>
      <c r="L107" s="50"/>
      <c r="M107" s="50">
        <f>K107+L107</f>
        <v>418378.56</v>
      </c>
    </row>
    <row r="108" spans="1:13" ht="53.25" customHeight="1" x14ac:dyDescent="0.25">
      <c r="A108" s="137" t="s">
        <v>404</v>
      </c>
      <c r="B108" s="137"/>
      <c r="C108" s="137"/>
      <c r="D108" s="137"/>
      <c r="E108" s="41" t="s">
        <v>5</v>
      </c>
      <c r="F108" s="41" t="s">
        <v>129</v>
      </c>
      <c r="G108" s="101">
        <v>2860108050</v>
      </c>
      <c r="H108" s="101"/>
      <c r="I108" s="101"/>
      <c r="J108" s="66">
        <v>500</v>
      </c>
      <c r="K108" s="14">
        <v>962900</v>
      </c>
      <c r="L108" s="50"/>
      <c r="M108" s="50">
        <f t="shared" si="3"/>
        <v>962900</v>
      </c>
    </row>
    <row r="109" spans="1:13" ht="53.25" customHeight="1" x14ac:dyDescent="0.25">
      <c r="A109" s="137" t="s">
        <v>406</v>
      </c>
      <c r="B109" s="137"/>
      <c r="C109" s="137"/>
      <c r="D109" s="137"/>
      <c r="E109" s="41" t="s">
        <v>5</v>
      </c>
      <c r="F109" s="41" t="s">
        <v>129</v>
      </c>
      <c r="G109" s="101">
        <v>2880108070</v>
      </c>
      <c r="H109" s="101"/>
      <c r="I109" s="101"/>
      <c r="J109" s="66">
        <v>500</v>
      </c>
      <c r="K109" s="14">
        <v>600000</v>
      </c>
      <c r="L109" s="50"/>
      <c r="M109" s="50">
        <f t="shared" si="3"/>
        <v>600000</v>
      </c>
    </row>
    <row r="110" spans="1:13" ht="69.75" customHeight="1" x14ac:dyDescent="0.25">
      <c r="A110" s="137" t="s">
        <v>411</v>
      </c>
      <c r="B110" s="137"/>
      <c r="C110" s="137"/>
      <c r="D110" s="137"/>
      <c r="E110" s="41" t="s">
        <v>5</v>
      </c>
      <c r="F110" s="41" t="s">
        <v>129</v>
      </c>
      <c r="G110" s="101" t="s">
        <v>412</v>
      </c>
      <c r="H110" s="101"/>
      <c r="I110" s="101"/>
      <c r="J110" s="66">
        <v>500</v>
      </c>
      <c r="K110" s="14">
        <v>1181061</v>
      </c>
      <c r="L110" s="50"/>
      <c r="M110" s="50">
        <f t="shared" si="3"/>
        <v>1181061</v>
      </c>
    </row>
    <row r="111" spans="1:13" ht="56.25" customHeight="1" x14ac:dyDescent="0.25">
      <c r="A111" s="142" t="s">
        <v>460</v>
      </c>
      <c r="B111" s="142"/>
      <c r="C111" s="142"/>
      <c r="D111" s="142"/>
      <c r="E111" s="41" t="s">
        <v>5</v>
      </c>
      <c r="F111" s="41" t="s">
        <v>129</v>
      </c>
      <c r="G111" s="92">
        <v>4290008150</v>
      </c>
      <c r="H111" s="92"/>
      <c r="I111" s="92"/>
      <c r="J111" s="27">
        <v>500</v>
      </c>
      <c r="K111" s="50">
        <v>2086766</v>
      </c>
      <c r="L111" s="50"/>
      <c r="M111" s="50">
        <f t="shared" si="3"/>
        <v>2086766</v>
      </c>
    </row>
    <row r="112" spans="1:13" ht="93.75" customHeight="1" x14ac:dyDescent="0.25">
      <c r="A112" s="137" t="s">
        <v>300</v>
      </c>
      <c r="B112" s="137"/>
      <c r="C112" s="137"/>
      <c r="D112" s="137"/>
      <c r="E112" s="41" t="s">
        <v>5</v>
      </c>
      <c r="F112" s="41" t="s">
        <v>138</v>
      </c>
      <c r="G112" s="138">
        <v>2220100210</v>
      </c>
      <c r="H112" s="138"/>
      <c r="I112" s="138"/>
      <c r="J112" s="66">
        <v>100</v>
      </c>
      <c r="K112" s="50">
        <v>1344827.44</v>
      </c>
      <c r="L112" s="50"/>
      <c r="M112" s="50">
        <f t="shared" si="3"/>
        <v>1344827.44</v>
      </c>
    </row>
    <row r="113" spans="1:13" ht="53.25" customHeight="1" x14ac:dyDescent="0.25">
      <c r="A113" s="137" t="s">
        <v>301</v>
      </c>
      <c r="B113" s="137"/>
      <c r="C113" s="137"/>
      <c r="D113" s="137"/>
      <c r="E113" s="41" t="s">
        <v>5</v>
      </c>
      <c r="F113" s="41" t="s">
        <v>138</v>
      </c>
      <c r="G113" s="138">
        <v>2220100210</v>
      </c>
      <c r="H113" s="138"/>
      <c r="I113" s="138"/>
      <c r="J113" s="66">
        <v>200</v>
      </c>
      <c r="K113" s="50">
        <v>82347</v>
      </c>
      <c r="L113" s="50"/>
      <c r="M113" s="50">
        <f t="shared" si="3"/>
        <v>82347</v>
      </c>
    </row>
    <row r="114" spans="1:13" ht="108" customHeight="1" x14ac:dyDescent="0.25">
      <c r="A114" s="137" t="s">
        <v>352</v>
      </c>
      <c r="B114" s="137"/>
      <c r="C114" s="137"/>
      <c r="D114" s="137"/>
      <c r="E114" s="41" t="s">
        <v>5</v>
      </c>
      <c r="F114" s="41" t="s">
        <v>138</v>
      </c>
      <c r="G114" s="138" t="s">
        <v>353</v>
      </c>
      <c r="H114" s="138"/>
      <c r="I114" s="138"/>
      <c r="J114" s="66">
        <v>100</v>
      </c>
      <c r="K114" s="14">
        <v>56498.559999999998</v>
      </c>
      <c r="L114" s="50"/>
      <c r="M114" s="50">
        <f t="shared" si="3"/>
        <v>56498.559999999998</v>
      </c>
    </row>
    <row r="115" spans="1:13" ht="117" customHeight="1" x14ac:dyDescent="0.25">
      <c r="A115" s="137" t="s">
        <v>354</v>
      </c>
      <c r="B115" s="137"/>
      <c r="C115" s="137"/>
      <c r="D115" s="137"/>
      <c r="E115" s="41" t="s">
        <v>5</v>
      </c>
      <c r="F115" s="41" t="s">
        <v>138</v>
      </c>
      <c r="G115" s="138">
        <v>2220181430</v>
      </c>
      <c r="H115" s="138"/>
      <c r="I115" s="138"/>
      <c r="J115" s="66">
        <v>100</v>
      </c>
      <c r="K115" s="14">
        <v>508487</v>
      </c>
      <c r="L115" s="50"/>
      <c r="M115" s="50">
        <f t="shared" si="3"/>
        <v>508487</v>
      </c>
    </row>
    <row r="116" spans="1:13" ht="69.75" customHeight="1" x14ac:dyDescent="0.25">
      <c r="A116" s="154" t="s">
        <v>155</v>
      </c>
      <c r="B116" s="154"/>
      <c r="C116" s="154"/>
      <c r="D116" s="154"/>
      <c r="E116" s="41" t="s">
        <v>5</v>
      </c>
      <c r="F116" s="41" t="s">
        <v>138</v>
      </c>
      <c r="G116" s="138">
        <v>2220102181</v>
      </c>
      <c r="H116" s="138"/>
      <c r="I116" s="138"/>
      <c r="J116" s="66">
        <v>100</v>
      </c>
      <c r="K116" s="14">
        <v>203262</v>
      </c>
      <c r="L116" s="50"/>
      <c r="M116" s="50">
        <f t="shared" si="3"/>
        <v>203262</v>
      </c>
    </row>
    <row r="117" spans="1:13" ht="71.25" customHeight="1" x14ac:dyDescent="0.25">
      <c r="A117" s="154" t="s">
        <v>156</v>
      </c>
      <c r="B117" s="154"/>
      <c r="C117" s="154"/>
      <c r="D117" s="154"/>
      <c r="E117" s="41" t="s">
        <v>5</v>
      </c>
      <c r="F117" s="41" t="s">
        <v>138</v>
      </c>
      <c r="G117" s="138">
        <v>2220102182</v>
      </c>
      <c r="H117" s="138"/>
      <c r="I117" s="138"/>
      <c r="J117" s="66">
        <v>100</v>
      </c>
      <c r="K117" s="14">
        <v>276803</v>
      </c>
      <c r="L117" s="50">
        <v>21765</v>
      </c>
      <c r="M117" s="50">
        <f t="shared" si="3"/>
        <v>298568</v>
      </c>
    </row>
    <row r="118" spans="1:13" ht="54" customHeight="1" x14ac:dyDescent="0.25">
      <c r="A118" s="137" t="s">
        <v>230</v>
      </c>
      <c r="B118" s="137"/>
      <c r="C118" s="137"/>
      <c r="D118" s="137"/>
      <c r="E118" s="41" t="s">
        <v>5</v>
      </c>
      <c r="F118" s="41" t="s">
        <v>53</v>
      </c>
      <c r="G118" s="138">
        <v>3330100850</v>
      </c>
      <c r="H118" s="138"/>
      <c r="I118" s="138"/>
      <c r="J118" s="66">
        <v>200</v>
      </c>
      <c r="K118" s="14">
        <v>90000</v>
      </c>
      <c r="L118" s="50"/>
      <c r="M118" s="50">
        <f t="shared" si="3"/>
        <v>90000</v>
      </c>
    </row>
    <row r="119" spans="1:13" ht="79.5" customHeight="1" x14ac:dyDescent="0.25">
      <c r="A119" s="119" t="s">
        <v>295</v>
      </c>
      <c r="B119" s="119"/>
      <c r="C119" s="119"/>
      <c r="D119" s="119"/>
      <c r="E119" s="41" t="s">
        <v>5</v>
      </c>
      <c r="F119" s="41" t="s">
        <v>55</v>
      </c>
      <c r="G119" s="101">
        <v>2210100170</v>
      </c>
      <c r="H119" s="101"/>
      <c r="I119" s="101"/>
      <c r="J119" s="27">
        <v>100</v>
      </c>
      <c r="K119" s="14">
        <v>2042736</v>
      </c>
      <c r="L119" s="50">
        <v>40075</v>
      </c>
      <c r="M119" s="50">
        <f t="shared" si="3"/>
        <v>2082811</v>
      </c>
    </row>
    <row r="120" spans="1:13" ht="54" customHeight="1" x14ac:dyDescent="0.25">
      <c r="A120" s="119" t="s">
        <v>296</v>
      </c>
      <c r="B120" s="119"/>
      <c r="C120" s="119"/>
      <c r="D120" s="119"/>
      <c r="E120" s="41" t="s">
        <v>5</v>
      </c>
      <c r="F120" s="41" t="s">
        <v>55</v>
      </c>
      <c r="G120" s="101">
        <v>2210100170</v>
      </c>
      <c r="H120" s="101"/>
      <c r="I120" s="101"/>
      <c r="J120" s="27">
        <v>200</v>
      </c>
      <c r="K120" s="14">
        <v>2715898.72</v>
      </c>
      <c r="L120" s="14">
        <v>-8000</v>
      </c>
      <c r="M120" s="50">
        <f t="shared" si="3"/>
        <v>2707898.72</v>
      </c>
    </row>
    <row r="121" spans="1:13" ht="42" customHeight="1" x14ac:dyDescent="0.25">
      <c r="A121" s="119" t="s">
        <v>297</v>
      </c>
      <c r="B121" s="119"/>
      <c r="C121" s="119"/>
      <c r="D121" s="119"/>
      <c r="E121" s="41" t="s">
        <v>5</v>
      </c>
      <c r="F121" s="41" t="s">
        <v>55</v>
      </c>
      <c r="G121" s="101">
        <v>2210100170</v>
      </c>
      <c r="H121" s="101"/>
      <c r="I121" s="101"/>
      <c r="J121" s="27">
        <v>800</v>
      </c>
      <c r="K121" s="14">
        <v>33088</v>
      </c>
      <c r="L121" s="50"/>
      <c r="M121" s="50">
        <f t="shared" si="3"/>
        <v>33088</v>
      </c>
    </row>
    <row r="122" spans="1:13" ht="42" customHeight="1" x14ac:dyDescent="0.25">
      <c r="A122" s="119" t="s">
        <v>106</v>
      </c>
      <c r="B122" s="119"/>
      <c r="C122" s="119"/>
      <c r="D122" s="119"/>
      <c r="E122" s="41" t="s">
        <v>5</v>
      </c>
      <c r="F122" s="41" t="s">
        <v>55</v>
      </c>
      <c r="G122" s="101">
        <v>2210100180</v>
      </c>
      <c r="H122" s="101"/>
      <c r="I122" s="101"/>
      <c r="J122" s="27">
        <v>200</v>
      </c>
      <c r="K122" s="14">
        <v>388438</v>
      </c>
      <c r="L122" s="50"/>
      <c r="M122" s="50">
        <f t="shared" si="3"/>
        <v>388438</v>
      </c>
    </row>
    <row r="123" spans="1:13" ht="42" customHeight="1" x14ac:dyDescent="0.25">
      <c r="A123" s="119" t="s">
        <v>298</v>
      </c>
      <c r="B123" s="119"/>
      <c r="C123" s="119"/>
      <c r="D123" s="119"/>
      <c r="E123" s="41" t="s">
        <v>5</v>
      </c>
      <c r="F123" s="41" t="s">
        <v>55</v>
      </c>
      <c r="G123" s="101">
        <v>2210200190</v>
      </c>
      <c r="H123" s="101"/>
      <c r="I123" s="101"/>
      <c r="J123" s="27">
        <v>200</v>
      </c>
      <c r="K123" s="14">
        <v>0</v>
      </c>
      <c r="L123" s="50"/>
      <c r="M123" s="50">
        <f t="shared" si="3"/>
        <v>0</v>
      </c>
    </row>
    <row r="124" spans="1:13" ht="104.25" customHeight="1" x14ac:dyDescent="0.25">
      <c r="A124" s="119" t="s">
        <v>360</v>
      </c>
      <c r="B124" s="119"/>
      <c r="C124" s="119"/>
      <c r="D124" s="119"/>
      <c r="E124" s="41" t="s">
        <v>5</v>
      </c>
      <c r="F124" s="41" t="s">
        <v>55</v>
      </c>
      <c r="G124" s="101">
        <v>2210380340</v>
      </c>
      <c r="H124" s="101"/>
      <c r="I124" s="101"/>
      <c r="J124" s="27">
        <v>100</v>
      </c>
      <c r="K124" s="14">
        <v>2580567</v>
      </c>
      <c r="L124" s="50"/>
      <c r="M124" s="50">
        <f t="shared" si="3"/>
        <v>2580567</v>
      </c>
    </row>
    <row r="125" spans="1:13" ht="91.5" customHeight="1" x14ac:dyDescent="0.25">
      <c r="A125" s="119" t="s">
        <v>299</v>
      </c>
      <c r="B125" s="119"/>
      <c r="C125" s="119"/>
      <c r="D125" s="119"/>
      <c r="E125" s="41" t="s">
        <v>5</v>
      </c>
      <c r="F125" s="41" t="s">
        <v>55</v>
      </c>
      <c r="G125" s="101" t="s">
        <v>214</v>
      </c>
      <c r="H125" s="101"/>
      <c r="I125" s="101"/>
      <c r="J125" s="27">
        <v>100</v>
      </c>
      <c r="K125" s="14">
        <v>286730</v>
      </c>
      <c r="L125" s="50"/>
      <c r="M125" s="50">
        <f t="shared" si="3"/>
        <v>286730</v>
      </c>
    </row>
    <row r="126" spans="1:13" ht="66.75" customHeight="1" x14ac:dyDescent="0.25">
      <c r="A126" s="119" t="s">
        <v>155</v>
      </c>
      <c r="B126" s="119"/>
      <c r="C126" s="119"/>
      <c r="D126" s="119"/>
      <c r="E126" s="41" t="s">
        <v>5</v>
      </c>
      <c r="F126" s="41" t="s">
        <v>55</v>
      </c>
      <c r="G126" s="101">
        <v>2210302181</v>
      </c>
      <c r="H126" s="101"/>
      <c r="I126" s="101"/>
      <c r="J126" s="27">
        <v>100</v>
      </c>
      <c r="K126" s="14">
        <v>376313</v>
      </c>
      <c r="L126" s="50"/>
      <c r="M126" s="50">
        <f t="shared" si="3"/>
        <v>376313</v>
      </c>
    </row>
    <row r="127" spans="1:13" ht="68.25" customHeight="1" x14ac:dyDescent="0.25">
      <c r="A127" s="119" t="s">
        <v>156</v>
      </c>
      <c r="B127" s="119"/>
      <c r="C127" s="119"/>
      <c r="D127" s="119"/>
      <c r="E127" s="41" t="s">
        <v>5</v>
      </c>
      <c r="F127" s="41" t="s">
        <v>55</v>
      </c>
      <c r="G127" s="101">
        <v>2210302182</v>
      </c>
      <c r="H127" s="101"/>
      <c r="I127" s="101"/>
      <c r="J127" s="27">
        <v>100</v>
      </c>
      <c r="K127" s="14">
        <v>293145</v>
      </c>
      <c r="L127" s="50"/>
      <c r="M127" s="50">
        <f t="shared" si="3"/>
        <v>293145</v>
      </c>
    </row>
    <row r="128" spans="1:13" ht="94.5" customHeight="1" x14ac:dyDescent="0.25">
      <c r="A128" s="137" t="s">
        <v>145</v>
      </c>
      <c r="B128" s="137"/>
      <c r="C128" s="137"/>
      <c r="D128" s="137"/>
      <c r="E128" s="41" t="s">
        <v>5</v>
      </c>
      <c r="F128" s="41" t="s">
        <v>55</v>
      </c>
      <c r="G128" s="138">
        <v>2210400200</v>
      </c>
      <c r="H128" s="138"/>
      <c r="I128" s="138"/>
      <c r="J128" s="66">
        <v>100</v>
      </c>
      <c r="K128" s="50">
        <v>1756334</v>
      </c>
      <c r="L128" s="50"/>
      <c r="M128" s="50">
        <f t="shared" si="3"/>
        <v>1756334</v>
      </c>
    </row>
    <row r="129" spans="1:17" ht="67.5" customHeight="1" x14ac:dyDescent="0.25">
      <c r="A129" s="137" t="s">
        <v>363</v>
      </c>
      <c r="B129" s="137"/>
      <c r="C129" s="137"/>
      <c r="D129" s="137"/>
      <c r="E129" s="41" t="s">
        <v>5</v>
      </c>
      <c r="F129" s="41" t="s">
        <v>55</v>
      </c>
      <c r="G129" s="138">
        <v>2210400200</v>
      </c>
      <c r="H129" s="138"/>
      <c r="I129" s="138"/>
      <c r="J129" s="66">
        <v>200</v>
      </c>
      <c r="K129" s="50">
        <v>389775.71</v>
      </c>
      <c r="L129" s="14">
        <v>8000</v>
      </c>
      <c r="M129" s="50">
        <f t="shared" si="3"/>
        <v>397775.71</v>
      </c>
    </row>
    <row r="130" spans="1:17" ht="67.5" customHeight="1" x14ac:dyDescent="0.25">
      <c r="A130" s="137" t="s">
        <v>399</v>
      </c>
      <c r="B130" s="137"/>
      <c r="C130" s="137"/>
      <c r="D130" s="137"/>
      <c r="E130" s="41" t="s">
        <v>5</v>
      </c>
      <c r="F130" s="41" t="s">
        <v>55</v>
      </c>
      <c r="G130" s="138" t="s">
        <v>400</v>
      </c>
      <c r="H130" s="138"/>
      <c r="I130" s="138"/>
      <c r="J130" s="66">
        <v>200</v>
      </c>
      <c r="K130" s="50">
        <v>27371.72</v>
      </c>
      <c r="L130" s="50"/>
      <c r="M130" s="50">
        <f t="shared" si="3"/>
        <v>27371.72</v>
      </c>
    </row>
    <row r="131" spans="1:17" ht="67.5" customHeight="1" x14ac:dyDescent="0.25">
      <c r="A131" s="137" t="s">
        <v>397</v>
      </c>
      <c r="B131" s="137"/>
      <c r="C131" s="137"/>
      <c r="D131" s="137"/>
      <c r="E131" s="41" t="s">
        <v>5</v>
      </c>
      <c r="F131" s="41" t="s">
        <v>55</v>
      </c>
      <c r="G131" s="138">
        <v>2210408110</v>
      </c>
      <c r="H131" s="138"/>
      <c r="I131" s="138"/>
      <c r="J131" s="66">
        <v>500</v>
      </c>
      <c r="K131" s="50">
        <v>437709</v>
      </c>
      <c r="L131" s="50"/>
      <c r="M131" s="50">
        <f t="shared" si="3"/>
        <v>437709</v>
      </c>
    </row>
    <row r="132" spans="1:17" ht="57" customHeight="1" x14ac:dyDescent="0.25">
      <c r="A132" s="137" t="s">
        <v>458</v>
      </c>
      <c r="B132" s="137"/>
      <c r="C132" s="137"/>
      <c r="D132" s="137"/>
      <c r="E132" s="41" t="s">
        <v>5</v>
      </c>
      <c r="F132" s="41" t="s">
        <v>55</v>
      </c>
      <c r="G132" s="106" t="s">
        <v>459</v>
      </c>
      <c r="H132" s="106"/>
      <c r="I132" s="106"/>
      <c r="J132" s="27">
        <v>200</v>
      </c>
      <c r="K132" s="50">
        <v>108613.01</v>
      </c>
      <c r="L132" s="50"/>
      <c r="M132" s="50">
        <f t="shared" si="3"/>
        <v>108613.01</v>
      </c>
    </row>
    <row r="133" spans="1:17" ht="57" customHeight="1" x14ac:dyDescent="0.25">
      <c r="A133" s="137" t="s">
        <v>460</v>
      </c>
      <c r="B133" s="137"/>
      <c r="C133" s="137"/>
      <c r="D133" s="137"/>
      <c r="E133" s="41" t="s">
        <v>5</v>
      </c>
      <c r="F133" s="41" t="s">
        <v>55</v>
      </c>
      <c r="G133" s="92">
        <v>4290008150</v>
      </c>
      <c r="H133" s="92"/>
      <c r="I133" s="92"/>
      <c r="J133" s="27">
        <v>500</v>
      </c>
      <c r="K133" s="50">
        <v>1372400</v>
      </c>
      <c r="L133" s="50"/>
      <c r="M133" s="50">
        <f t="shared" si="3"/>
        <v>1372400</v>
      </c>
    </row>
    <row r="134" spans="1:17" ht="57" customHeight="1" x14ac:dyDescent="0.25">
      <c r="A134" s="137" t="s">
        <v>460</v>
      </c>
      <c r="B134" s="137"/>
      <c r="C134" s="137"/>
      <c r="D134" s="137"/>
      <c r="E134" s="41" t="s">
        <v>5</v>
      </c>
      <c r="F134" s="41" t="s">
        <v>461</v>
      </c>
      <c r="G134" s="92">
        <v>4290008150</v>
      </c>
      <c r="H134" s="92"/>
      <c r="I134" s="92"/>
      <c r="J134" s="27">
        <v>500</v>
      </c>
      <c r="K134" s="50">
        <v>450000</v>
      </c>
      <c r="L134" s="50"/>
      <c r="M134" s="50">
        <f t="shared" si="3"/>
        <v>450000</v>
      </c>
      <c r="Q134" t="s">
        <v>501</v>
      </c>
    </row>
    <row r="135" spans="1:17" ht="57" customHeight="1" x14ac:dyDescent="0.25">
      <c r="A135" s="137" t="s">
        <v>460</v>
      </c>
      <c r="B135" s="137"/>
      <c r="C135" s="137"/>
      <c r="D135" s="137"/>
      <c r="E135" s="41" t="s">
        <v>5</v>
      </c>
      <c r="F135" s="41" t="s">
        <v>153</v>
      </c>
      <c r="G135" s="121">
        <v>4290008150</v>
      </c>
      <c r="H135" s="141"/>
      <c r="I135" s="122"/>
      <c r="J135" s="27">
        <v>500</v>
      </c>
      <c r="K135" s="50">
        <v>50000</v>
      </c>
      <c r="L135" s="50"/>
      <c r="M135" s="50">
        <f t="shared" si="3"/>
        <v>50000</v>
      </c>
    </row>
    <row r="136" spans="1:17" ht="57" customHeight="1" x14ac:dyDescent="0.25">
      <c r="A136" s="137" t="s">
        <v>460</v>
      </c>
      <c r="B136" s="137"/>
      <c r="C136" s="137"/>
      <c r="D136" s="137"/>
      <c r="E136" s="41" t="s">
        <v>5</v>
      </c>
      <c r="F136" s="41" t="s">
        <v>163</v>
      </c>
      <c r="G136" s="92">
        <v>4290008150</v>
      </c>
      <c r="H136" s="92"/>
      <c r="I136" s="92"/>
      <c r="J136" s="27">
        <v>500</v>
      </c>
      <c r="K136" s="50">
        <v>200000</v>
      </c>
      <c r="L136" s="50"/>
      <c r="M136" s="50">
        <f t="shared" si="3"/>
        <v>200000</v>
      </c>
    </row>
    <row r="137" spans="1:17" ht="25.5" customHeight="1" x14ac:dyDescent="0.25">
      <c r="A137" s="153" t="s">
        <v>69</v>
      </c>
      <c r="B137" s="153"/>
      <c r="C137" s="153"/>
      <c r="D137" s="153"/>
      <c r="E137" s="40" t="s">
        <v>6</v>
      </c>
      <c r="F137" s="41"/>
      <c r="G137" s="101"/>
      <c r="H137" s="101"/>
      <c r="I137" s="101"/>
      <c r="J137" s="27"/>
      <c r="K137" s="63">
        <f t="shared" ref="K137:M137" si="4">K139+K140+K143+K144+K145+K146+K147+K148+K149+K150+K151+K152+K155+K156+K157+K158+K159+K160+K161+K162+K163+K164+K165+K168+K169+K170+K171+K172+K173+K174+K181+K182+K183+K184+K185+K188+K189+K190+K191+K192+K193+K197+K198+K199+K200+K201+K202+K203+K204+K205+K206+K207+K208+K209+K210+K211+K212+K213+K215+K216+K217+K218+K219+K222+K223+K225+K186+K187+K214+K166+K167+K194+K195+K196+K175+K176+K141+K224+K226+K177+K178+K142+K138+K153+K154+K179+K180+K220+K221</f>
        <v>184186349.47999999</v>
      </c>
      <c r="L137" s="63">
        <f t="shared" si="4"/>
        <v>-61839.999999999825</v>
      </c>
      <c r="M137" s="63">
        <f t="shared" si="4"/>
        <v>184124509.47999999</v>
      </c>
    </row>
    <row r="138" spans="1:17" ht="45" customHeight="1" x14ac:dyDescent="0.25">
      <c r="A138" s="148" t="s">
        <v>490</v>
      </c>
      <c r="B138" s="149"/>
      <c r="C138" s="149"/>
      <c r="D138" s="150"/>
      <c r="E138" s="41" t="s">
        <v>6</v>
      </c>
      <c r="F138" s="41" t="s">
        <v>50</v>
      </c>
      <c r="G138" s="104" t="s">
        <v>491</v>
      </c>
      <c r="H138" s="140"/>
      <c r="I138" s="105"/>
      <c r="J138" s="27">
        <v>200</v>
      </c>
      <c r="K138" s="14">
        <v>90191.57</v>
      </c>
      <c r="L138" s="14"/>
      <c r="M138" s="14">
        <f>K138+L138</f>
        <v>90191.57</v>
      </c>
    </row>
    <row r="139" spans="1:17" ht="43.5" customHeight="1" x14ac:dyDescent="0.25">
      <c r="A139" s="119" t="s">
        <v>208</v>
      </c>
      <c r="B139" s="119"/>
      <c r="C139" s="119"/>
      <c r="D139" s="119"/>
      <c r="E139" s="41" t="s">
        <v>6</v>
      </c>
      <c r="F139" s="41" t="s">
        <v>50</v>
      </c>
      <c r="G139" s="101">
        <v>2110100030</v>
      </c>
      <c r="H139" s="101"/>
      <c r="I139" s="101"/>
      <c r="J139" s="27">
        <v>200</v>
      </c>
      <c r="K139" s="14">
        <v>810862.18</v>
      </c>
      <c r="L139" s="50"/>
      <c r="M139" s="14">
        <f>K139+L139</f>
        <v>810862.18</v>
      </c>
    </row>
    <row r="140" spans="1:17" ht="52.5" customHeight="1" x14ac:dyDescent="0.25">
      <c r="A140" s="119" t="s">
        <v>343</v>
      </c>
      <c r="B140" s="119"/>
      <c r="C140" s="119"/>
      <c r="D140" s="119"/>
      <c r="E140" s="41" t="s">
        <v>6</v>
      </c>
      <c r="F140" s="41" t="s">
        <v>50</v>
      </c>
      <c r="G140" s="101" t="s">
        <v>344</v>
      </c>
      <c r="H140" s="101"/>
      <c r="I140" s="101"/>
      <c r="J140" s="27">
        <v>200</v>
      </c>
      <c r="K140" s="14">
        <v>252525.26</v>
      </c>
      <c r="L140" s="50"/>
      <c r="M140" s="14">
        <f t="shared" ref="M140:M209" si="5">K140+L140</f>
        <v>252525.26</v>
      </c>
    </row>
    <row r="141" spans="1:17" ht="94.5" customHeight="1" x14ac:dyDescent="0.25">
      <c r="A141" s="119" t="s">
        <v>455</v>
      </c>
      <c r="B141" s="119"/>
      <c r="C141" s="119"/>
      <c r="D141" s="119"/>
      <c r="E141" s="41" t="s">
        <v>6</v>
      </c>
      <c r="F141" s="41" t="s">
        <v>50</v>
      </c>
      <c r="G141" s="106" t="s">
        <v>456</v>
      </c>
      <c r="H141" s="106"/>
      <c r="I141" s="106"/>
      <c r="J141" s="27">
        <v>200</v>
      </c>
      <c r="K141" s="50">
        <v>0</v>
      </c>
      <c r="L141" s="50"/>
      <c r="M141" s="14">
        <f t="shared" si="5"/>
        <v>0</v>
      </c>
    </row>
    <row r="142" spans="1:17" ht="80.25" customHeight="1" x14ac:dyDescent="0.25">
      <c r="A142" s="119" t="s">
        <v>480</v>
      </c>
      <c r="B142" s="119"/>
      <c r="C142" s="119"/>
      <c r="D142" s="119"/>
      <c r="E142" s="26" t="s">
        <v>6</v>
      </c>
      <c r="F142" s="26" t="s">
        <v>50</v>
      </c>
      <c r="G142" s="104" t="s">
        <v>481</v>
      </c>
      <c r="H142" s="140"/>
      <c r="I142" s="105"/>
      <c r="J142" s="27">
        <v>200</v>
      </c>
      <c r="K142" s="50">
        <v>4038112.06</v>
      </c>
      <c r="L142" s="50"/>
      <c r="M142" s="14">
        <f t="shared" si="5"/>
        <v>4038112.06</v>
      </c>
    </row>
    <row r="143" spans="1:17" ht="123" customHeight="1" x14ac:dyDescent="0.25">
      <c r="A143" s="119" t="s">
        <v>239</v>
      </c>
      <c r="B143" s="119"/>
      <c r="C143" s="119"/>
      <c r="D143" s="119"/>
      <c r="E143" s="41" t="s">
        <v>6</v>
      </c>
      <c r="F143" s="41" t="s">
        <v>50</v>
      </c>
      <c r="G143" s="102">
        <v>2120180100</v>
      </c>
      <c r="H143" s="139"/>
      <c r="I143" s="103"/>
      <c r="J143" s="27">
        <v>200</v>
      </c>
      <c r="K143" s="14">
        <v>54072</v>
      </c>
      <c r="L143" s="50"/>
      <c r="M143" s="14">
        <f t="shared" si="5"/>
        <v>54072</v>
      </c>
    </row>
    <row r="144" spans="1:17" ht="30" customHeight="1" x14ac:dyDescent="0.25">
      <c r="A144" s="119" t="s">
        <v>104</v>
      </c>
      <c r="B144" s="119"/>
      <c r="C144" s="119"/>
      <c r="D144" s="119"/>
      <c r="E144" s="41" t="s">
        <v>6</v>
      </c>
      <c r="F144" s="41" t="s">
        <v>50</v>
      </c>
      <c r="G144" s="101">
        <v>2140100060</v>
      </c>
      <c r="H144" s="101"/>
      <c r="I144" s="101"/>
      <c r="J144" s="27">
        <v>200</v>
      </c>
      <c r="K144" s="14">
        <v>1514670</v>
      </c>
      <c r="L144" s="50">
        <v>-212000</v>
      </c>
      <c r="M144" s="14">
        <f t="shared" si="5"/>
        <v>1302670</v>
      </c>
    </row>
    <row r="145" spans="1:13" ht="81" customHeight="1" x14ac:dyDescent="0.25">
      <c r="A145" s="119" t="s">
        <v>284</v>
      </c>
      <c r="B145" s="119"/>
      <c r="C145" s="119"/>
      <c r="D145" s="119"/>
      <c r="E145" s="41" t="s">
        <v>6</v>
      </c>
      <c r="F145" s="41" t="s">
        <v>50</v>
      </c>
      <c r="G145" s="101">
        <v>2140100080</v>
      </c>
      <c r="H145" s="101"/>
      <c r="I145" s="101"/>
      <c r="J145" s="27">
        <v>100</v>
      </c>
      <c r="K145" s="14">
        <v>1907600</v>
      </c>
      <c r="L145" s="50">
        <v>-2865</v>
      </c>
      <c r="M145" s="14">
        <f t="shared" si="5"/>
        <v>1904735</v>
      </c>
    </row>
    <row r="146" spans="1:13" ht="54.75" customHeight="1" x14ac:dyDescent="0.25">
      <c r="A146" s="119" t="s">
        <v>285</v>
      </c>
      <c r="B146" s="119"/>
      <c r="C146" s="119"/>
      <c r="D146" s="119"/>
      <c r="E146" s="41" t="s">
        <v>6</v>
      </c>
      <c r="F146" s="41" t="s">
        <v>50</v>
      </c>
      <c r="G146" s="101">
        <v>2140100080</v>
      </c>
      <c r="H146" s="101"/>
      <c r="I146" s="101"/>
      <c r="J146" s="27">
        <v>200</v>
      </c>
      <c r="K146" s="14">
        <v>3603917.16</v>
      </c>
      <c r="L146" s="14">
        <v>92014.14</v>
      </c>
      <c r="M146" s="14">
        <f t="shared" si="5"/>
        <v>3695931.3000000003</v>
      </c>
    </row>
    <row r="147" spans="1:13" ht="42.75" customHeight="1" x14ac:dyDescent="0.25">
      <c r="A147" s="119" t="s">
        <v>286</v>
      </c>
      <c r="B147" s="119"/>
      <c r="C147" s="119"/>
      <c r="D147" s="119"/>
      <c r="E147" s="41" t="s">
        <v>6</v>
      </c>
      <c r="F147" s="41" t="s">
        <v>50</v>
      </c>
      <c r="G147" s="101">
        <v>2140100080</v>
      </c>
      <c r="H147" s="101"/>
      <c r="I147" s="101"/>
      <c r="J147" s="27">
        <v>800</v>
      </c>
      <c r="K147" s="37">
        <v>182300</v>
      </c>
      <c r="L147" s="50">
        <v>-85656</v>
      </c>
      <c r="M147" s="14">
        <f t="shared" si="5"/>
        <v>96644</v>
      </c>
    </row>
    <row r="148" spans="1:13" ht="39.75" customHeight="1" x14ac:dyDescent="0.25">
      <c r="A148" s="119" t="s">
        <v>287</v>
      </c>
      <c r="B148" s="119"/>
      <c r="C148" s="119"/>
      <c r="D148" s="119"/>
      <c r="E148" s="41" t="s">
        <v>6</v>
      </c>
      <c r="F148" s="41" t="s">
        <v>50</v>
      </c>
      <c r="G148" s="101">
        <v>2140100110</v>
      </c>
      <c r="H148" s="101"/>
      <c r="I148" s="101"/>
      <c r="J148" s="27">
        <v>200</v>
      </c>
      <c r="K148" s="14">
        <v>1620571</v>
      </c>
      <c r="L148" s="50"/>
      <c r="M148" s="14">
        <f t="shared" si="5"/>
        <v>1620571</v>
      </c>
    </row>
    <row r="149" spans="1:13" ht="65.25" customHeight="1" x14ac:dyDescent="0.25">
      <c r="A149" s="119" t="s">
        <v>155</v>
      </c>
      <c r="B149" s="119"/>
      <c r="C149" s="119"/>
      <c r="D149" s="119"/>
      <c r="E149" s="41" t="s">
        <v>6</v>
      </c>
      <c r="F149" s="41" t="s">
        <v>50</v>
      </c>
      <c r="G149" s="101">
        <v>2140102181</v>
      </c>
      <c r="H149" s="101"/>
      <c r="I149" s="101"/>
      <c r="J149" s="27">
        <v>100</v>
      </c>
      <c r="K149" s="14">
        <v>944622.07999999996</v>
      </c>
      <c r="L149" s="50"/>
      <c r="M149" s="14">
        <f t="shared" si="5"/>
        <v>944622.07999999996</v>
      </c>
    </row>
    <row r="150" spans="1:13" ht="69" customHeight="1" x14ac:dyDescent="0.25">
      <c r="A150" s="119" t="s">
        <v>156</v>
      </c>
      <c r="B150" s="119"/>
      <c r="C150" s="119"/>
      <c r="D150" s="119"/>
      <c r="E150" s="41" t="s">
        <v>6</v>
      </c>
      <c r="F150" s="41" t="s">
        <v>50</v>
      </c>
      <c r="G150" s="101">
        <v>2140102182</v>
      </c>
      <c r="H150" s="101"/>
      <c r="I150" s="101"/>
      <c r="J150" s="27">
        <v>100</v>
      </c>
      <c r="K150" s="14">
        <v>179236.81</v>
      </c>
      <c r="L150" s="50">
        <v>42700.91</v>
      </c>
      <c r="M150" s="14">
        <f t="shared" si="5"/>
        <v>221937.72</v>
      </c>
    </row>
    <row r="151" spans="1:13" ht="144.75" customHeight="1" x14ac:dyDescent="0.25">
      <c r="A151" s="119" t="s">
        <v>242</v>
      </c>
      <c r="B151" s="119"/>
      <c r="C151" s="119"/>
      <c r="D151" s="119"/>
      <c r="E151" s="41" t="s">
        <v>6</v>
      </c>
      <c r="F151" s="41" t="s">
        <v>50</v>
      </c>
      <c r="G151" s="101">
        <v>2150180170</v>
      </c>
      <c r="H151" s="101"/>
      <c r="I151" s="101"/>
      <c r="J151" s="27">
        <v>100</v>
      </c>
      <c r="K151" s="14">
        <v>10248099</v>
      </c>
      <c r="L151" s="50"/>
      <c r="M151" s="14">
        <f t="shared" si="5"/>
        <v>10248099</v>
      </c>
    </row>
    <row r="152" spans="1:13" ht="107.25" customHeight="1" x14ac:dyDescent="0.25">
      <c r="A152" s="119" t="s">
        <v>243</v>
      </c>
      <c r="B152" s="119"/>
      <c r="C152" s="119"/>
      <c r="D152" s="119"/>
      <c r="E152" s="41" t="s">
        <v>6</v>
      </c>
      <c r="F152" s="41" t="s">
        <v>50</v>
      </c>
      <c r="G152" s="101">
        <v>2150180170</v>
      </c>
      <c r="H152" s="101"/>
      <c r="I152" s="101"/>
      <c r="J152" s="27">
        <v>200</v>
      </c>
      <c r="K152" s="14">
        <v>45384</v>
      </c>
      <c r="L152" s="50"/>
      <c r="M152" s="14">
        <f t="shared" si="5"/>
        <v>45384</v>
      </c>
    </row>
    <row r="153" spans="1:13" ht="47.25" customHeight="1" x14ac:dyDescent="0.25">
      <c r="A153" s="155" t="s">
        <v>490</v>
      </c>
      <c r="B153" s="156"/>
      <c r="C153" s="156"/>
      <c r="D153" s="157"/>
      <c r="E153" s="41" t="s">
        <v>6</v>
      </c>
      <c r="F153" s="41" t="s">
        <v>51</v>
      </c>
      <c r="G153" s="101">
        <v>2110100010</v>
      </c>
      <c r="H153" s="101"/>
      <c r="I153" s="101"/>
      <c r="J153" s="27">
        <v>200</v>
      </c>
      <c r="K153" s="14">
        <v>350000</v>
      </c>
      <c r="L153" s="14"/>
      <c r="M153" s="14">
        <f t="shared" si="5"/>
        <v>350000</v>
      </c>
    </row>
    <row r="154" spans="1:13" ht="56.25" customHeight="1" x14ac:dyDescent="0.25">
      <c r="A154" s="155" t="s">
        <v>492</v>
      </c>
      <c r="B154" s="156"/>
      <c r="C154" s="156"/>
      <c r="D154" s="157"/>
      <c r="E154" s="41" t="s">
        <v>6</v>
      </c>
      <c r="F154" s="41" t="s">
        <v>51</v>
      </c>
      <c r="G154" s="101">
        <v>2110100010</v>
      </c>
      <c r="H154" s="101"/>
      <c r="I154" s="101"/>
      <c r="J154" s="27">
        <v>600</v>
      </c>
      <c r="K154" s="14">
        <v>1217910</v>
      </c>
      <c r="L154" s="14"/>
      <c r="M154" s="14">
        <f t="shared" si="5"/>
        <v>1217910</v>
      </c>
    </row>
    <row r="155" spans="1:13" ht="43.5" customHeight="1" x14ac:dyDescent="0.25">
      <c r="A155" s="119" t="s">
        <v>282</v>
      </c>
      <c r="B155" s="119"/>
      <c r="C155" s="119"/>
      <c r="D155" s="119"/>
      <c r="E155" s="41" t="s">
        <v>6</v>
      </c>
      <c r="F155" s="41" t="s">
        <v>51</v>
      </c>
      <c r="G155" s="101">
        <v>2110100020</v>
      </c>
      <c r="H155" s="101"/>
      <c r="I155" s="101"/>
      <c r="J155" s="27">
        <v>200</v>
      </c>
      <c r="K155" s="14">
        <v>5549859.7300000004</v>
      </c>
      <c r="L155" s="14"/>
      <c r="M155" s="14">
        <f t="shared" si="5"/>
        <v>5549859.7300000004</v>
      </c>
    </row>
    <row r="156" spans="1:13" ht="52.5" customHeight="1" x14ac:dyDescent="0.25">
      <c r="A156" s="119" t="s">
        <v>283</v>
      </c>
      <c r="B156" s="119"/>
      <c r="C156" s="119"/>
      <c r="D156" s="119"/>
      <c r="E156" s="41" t="s">
        <v>6</v>
      </c>
      <c r="F156" s="41" t="s">
        <v>51</v>
      </c>
      <c r="G156" s="101">
        <v>2110100020</v>
      </c>
      <c r="H156" s="101"/>
      <c r="I156" s="101"/>
      <c r="J156" s="27">
        <v>600</v>
      </c>
      <c r="K156" s="14">
        <v>5460676.1200000001</v>
      </c>
      <c r="L156" s="50"/>
      <c r="M156" s="14">
        <f t="shared" si="5"/>
        <v>5460676.1200000001</v>
      </c>
    </row>
    <row r="157" spans="1:13" ht="51" customHeight="1" x14ac:dyDescent="0.25">
      <c r="A157" s="119" t="s">
        <v>343</v>
      </c>
      <c r="B157" s="119"/>
      <c r="C157" s="119"/>
      <c r="D157" s="119"/>
      <c r="E157" s="41" t="s">
        <v>6</v>
      </c>
      <c r="F157" s="41" t="s">
        <v>51</v>
      </c>
      <c r="G157" s="101" t="s">
        <v>344</v>
      </c>
      <c r="H157" s="101"/>
      <c r="I157" s="101"/>
      <c r="J157" s="27">
        <v>200</v>
      </c>
      <c r="K157" s="14">
        <v>252525.26</v>
      </c>
      <c r="L157" s="50"/>
      <c r="M157" s="14">
        <f t="shared" si="5"/>
        <v>252525.26</v>
      </c>
    </row>
    <row r="158" spans="1:13" ht="51" customHeight="1" x14ac:dyDescent="0.25">
      <c r="A158" s="119" t="s">
        <v>382</v>
      </c>
      <c r="B158" s="119"/>
      <c r="C158" s="119"/>
      <c r="D158" s="119"/>
      <c r="E158" s="41" t="s">
        <v>6</v>
      </c>
      <c r="F158" s="41" t="s">
        <v>51</v>
      </c>
      <c r="G158" s="101">
        <v>2120100340</v>
      </c>
      <c r="H158" s="101"/>
      <c r="I158" s="101"/>
      <c r="J158" s="27">
        <v>200</v>
      </c>
      <c r="K158" s="13">
        <v>481404.64</v>
      </c>
      <c r="L158" s="50"/>
      <c r="M158" s="14">
        <f t="shared" si="5"/>
        <v>481404.64</v>
      </c>
    </row>
    <row r="159" spans="1:13" ht="51" customHeight="1" x14ac:dyDescent="0.25">
      <c r="A159" s="119" t="s">
        <v>382</v>
      </c>
      <c r="B159" s="119"/>
      <c r="C159" s="119"/>
      <c r="D159" s="119"/>
      <c r="E159" s="41" t="s">
        <v>6</v>
      </c>
      <c r="F159" s="41" t="s">
        <v>51</v>
      </c>
      <c r="G159" s="101">
        <v>2120100340</v>
      </c>
      <c r="H159" s="101"/>
      <c r="I159" s="101"/>
      <c r="J159" s="27">
        <v>600</v>
      </c>
      <c r="K159" s="13">
        <v>1319472.68</v>
      </c>
      <c r="L159" s="50"/>
      <c r="M159" s="14">
        <f t="shared" si="5"/>
        <v>1319472.68</v>
      </c>
    </row>
    <row r="160" spans="1:13" ht="93" customHeight="1" x14ac:dyDescent="0.25">
      <c r="A160" s="119" t="s">
        <v>366</v>
      </c>
      <c r="B160" s="119"/>
      <c r="C160" s="119"/>
      <c r="D160" s="119"/>
      <c r="E160" s="41" t="s">
        <v>6</v>
      </c>
      <c r="F160" s="41" t="s">
        <v>51</v>
      </c>
      <c r="G160" s="101" t="s">
        <v>244</v>
      </c>
      <c r="H160" s="101"/>
      <c r="I160" s="101"/>
      <c r="J160" s="27">
        <v>200</v>
      </c>
      <c r="K160" s="37">
        <v>864837.65</v>
      </c>
      <c r="L160" s="50"/>
      <c r="M160" s="14">
        <f t="shared" si="5"/>
        <v>864837.65</v>
      </c>
    </row>
    <row r="161" spans="1:13" ht="105" customHeight="1" x14ac:dyDescent="0.25">
      <c r="A161" s="119" t="s">
        <v>367</v>
      </c>
      <c r="B161" s="119"/>
      <c r="C161" s="119"/>
      <c r="D161" s="119"/>
      <c r="E161" s="41" t="s">
        <v>6</v>
      </c>
      <c r="F161" s="41" t="s">
        <v>51</v>
      </c>
      <c r="G161" s="101" t="s">
        <v>244</v>
      </c>
      <c r="H161" s="101"/>
      <c r="I161" s="101"/>
      <c r="J161" s="27">
        <v>600</v>
      </c>
      <c r="K161" s="37">
        <v>3442530.41</v>
      </c>
      <c r="L161" s="50"/>
      <c r="M161" s="14">
        <f t="shared" si="5"/>
        <v>3442530.41</v>
      </c>
    </row>
    <row r="162" spans="1:13" ht="91.5" customHeight="1" x14ac:dyDescent="0.25">
      <c r="A162" s="119" t="s">
        <v>102</v>
      </c>
      <c r="B162" s="119"/>
      <c r="C162" s="119"/>
      <c r="D162" s="119"/>
      <c r="E162" s="41" t="s">
        <v>6</v>
      </c>
      <c r="F162" s="41" t="s">
        <v>51</v>
      </c>
      <c r="G162" s="101">
        <v>2120180090</v>
      </c>
      <c r="H162" s="101"/>
      <c r="I162" s="101"/>
      <c r="J162" s="27">
        <v>200</v>
      </c>
      <c r="K162" s="37">
        <v>85782</v>
      </c>
      <c r="L162" s="50"/>
      <c r="M162" s="14">
        <f t="shared" si="5"/>
        <v>85782</v>
      </c>
    </row>
    <row r="163" spans="1:13" ht="93.75" customHeight="1" x14ac:dyDescent="0.25">
      <c r="A163" s="119" t="s">
        <v>161</v>
      </c>
      <c r="B163" s="119"/>
      <c r="C163" s="119"/>
      <c r="D163" s="119"/>
      <c r="E163" s="41" t="s">
        <v>6</v>
      </c>
      <c r="F163" s="41" t="s">
        <v>51</v>
      </c>
      <c r="G163" s="101">
        <v>2120180090</v>
      </c>
      <c r="H163" s="101"/>
      <c r="I163" s="101"/>
      <c r="J163" s="27">
        <v>600</v>
      </c>
      <c r="K163" s="37">
        <v>42891</v>
      </c>
      <c r="L163" s="50"/>
      <c r="M163" s="14">
        <f t="shared" si="5"/>
        <v>42891</v>
      </c>
    </row>
    <row r="164" spans="1:13" ht="311.25" customHeight="1" x14ac:dyDescent="0.25">
      <c r="A164" s="119" t="s">
        <v>434</v>
      </c>
      <c r="B164" s="119"/>
      <c r="C164" s="119"/>
      <c r="D164" s="119"/>
      <c r="E164" s="41" t="s">
        <v>6</v>
      </c>
      <c r="F164" s="41" t="s">
        <v>51</v>
      </c>
      <c r="G164" s="101">
        <v>2120189700</v>
      </c>
      <c r="H164" s="101"/>
      <c r="I164" s="101"/>
      <c r="J164" s="27">
        <v>200</v>
      </c>
      <c r="K164" s="37">
        <v>247199.04</v>
      </c>
      <c r="L164" s="50"/>
      <c r="M164" s="14">
        <f t="shared" si="5"/>
        <v>247199.04</v>
      </c>
    </row>
    <row r="165" spans="1:13" ht="330" customHeight="1" x14ac:dyDescent="0.25">
      <c r="A165" s="119" t="s">
        <v>435</v>
      </c>
      <c r="B165" s="119"/>
      <c r="C165" s="119"/>
      <c r="D165" s="119"/>
      <c r="E165" s="41" t="s">
        <v>6</v>
      </c>
      <c r="F165" s="41" t="s">
        <v>51</v>
      </c>
      <c r="G165" s="101">
        <v>2120189700</v>
      </c>
      <c r="H165" s="101"/>
      <c r="I165" s="101"/>
      <c r="J165" s="27">
        <v>600</v>
      </c>
      <c r="K165" s="37">
        <v>334445.76</v>
      </c>
      <c r="L165" s="50"/>
      <c r="M165" s="14">
        <f t="shared" si="5"/>
        <v>334445.76</v>
      </c>
    </row>
    <row r="166" spans="1:13" ht="282.75" customHeight="1" x14ac:dyDescent="0.25">
      <c r="A166" s="158" t="s">
        <v>436</v>
      </c>
      <c r="B166" s="158"/>
      <c r="C166" s="158"/>
      <c r="D166" s="158"/>
      <c r="E166" s="47" t="s">
        <v>6</v>
      </c>
      <c r="F166" s="47" t="s">
        <v>51</v>
      </c>
      <c r="G166" s="101" t="s">
        <v>428</v>
      </c>
      <c r="H166" s="101"/>
      <c r="I166" s="101"/>
      <c r="J166" s="27">
        <v>200</v>
      </c>
      <c r="K166" s="14">
        <v>68</v>
      </c>
      <c r="L166" s="50"/>
      <c r="M166" s="14">
        <f t="shared" si="5"/>
        <v>68</v>
      </c>
    </row>
    <row r="167" spans="1:13" ht="297" customHeight="1" x14ac:dyDescent="0.25">
      <c r="A167" s="158" t="s">
        <v>438</v>
      </c>
      <c r="B167" s="158"/>
      <c r="C167" s="158"/>
      <c r="D167" s="158"/>
      <c r="E167" s="41" t="s">
        <v>6</v>
      </c>
      <c r="F167" s="41" t="s">
        <v>51</v>
      </c>
      <c r="G167" s="101" t="s">
        <v>428</v>
      </c>
      <c r="H167" s="101"/>
      <c r="I167" s="101"/>
      <c r="J167" s="27">
        <v>600</v>
      </c>
      <c r="K167" s="14">
        <v>119</v>
      </c>
      <c r="L167" s="50"/>
      <c r="M167" s="14">
        <f t="shared" si="5"/>
        <v>119</v>
      </c>
    </row>
    <row r="168" spans="1:13" ht="93.75" customHeight="1" x14ac:dyDescent="0.25">
      <c r="A168" s="119" t="s">
        <v>288</v>
      </c>
      <c r="B168" s="119"/>
      <c r="C168" s="119"/>
      <c r="D168" s="119"/>
      <c r="E168" s="41" t="s">
        <v>6</v>
      </c>
      <c r="F168" s="41" t="s">
        <v>51</v>
      </c>
      <c r="G168" s="101">
        <v>2140200090</v>
      </c>
      <c r="H168" s="101"/>
      <c r="I168" s="101"/>
      <c r="J168" s="27">
        <v>100</v>
      </c>
      <c r="K168" s="14">
        <v>898000</v>
      </c>
      <c r="L168" s="50">
        <v>-4000</v>
      </c>
      <c r="M168" s="14">
        <f t="shared" si="5"/>
        <v>894000</v>
      </c>
    </row>
    <row r="169" spans="1:13" ht="55.5" customHeight="1" x14ac:dyDescent="0.25">
      <c r="A169" s="119" t="s">
        <v>289</v>
      </c>
      <c r="B169" s="119"/>
      <c r="C169" s="119"/>
      <c r="D169" s="119"/>
      <c r="E169" s="41" t="s">
        <v>6</v>
      </c>
      <c r="F169" s="41" t="s">
        <v>51</v>
      </c>
      <c r="G169" s="101">
        <v>2140200090</v>
      </c>
      <c r="H169" s="101"/>
      <c r="I169" s="101"/>
      <c r="J169" s="27">
        <v>200</v>
      </c>
      <c r="K169" s="14">
        <v>14101541.34</v>
      </c>
      <c r="L169" s="14">
        <v>-511885.38</v>
      </c>
      <c r="M169" s="14">
        <f t="shared" si="5"/>
        <v>13589655.959999999</v>
      </c>
    </row>
    <row r="170" spans="1:13" ht="66.75" customHeight="1" x14ac:dyDescent="0.25">
      <c r="A170" s="119" t="s">
        <v>290</v>
      </c>
      <c r="B170" s="119"/>
      <c r="C170" s="119"/>
      <c r="D170" s="119"/>
      <c r="E170" s="41" t="s">
        <v>6</v>
      </c>
      <c r="F170" s="41" t="s">
        <v>51</v>
      </c>
      <c r="G170" s="101">
        <v>2140200090</v>
      </c>
      <c r="H170" s="101"/>
      <c r="I170" s="101"/>
      <c r="J170" s="27">
        <v>600</v>
      </c>
      <c r="K170" s="37">
        <v>20323732.32</v>
      </c>
      <c r="L170" s="50">
        <v>93760.94</v>
      </c>
      <c r="M170" s="14">
        <f t="shared" si="5"/>
        <v>20417493.260000002</v>
      </c>
    </row>
    <row r="171" spans="1:13" ht="43.5" customHeight="1" x14ac:dyDescent="0.25">
      <c r="A171" s="119" t="s">
        <v>291</v>
      </c>
      <c r="B171" s="119"/>
      <c r="C171" s="119"/>
      <c r="D171" s="119"/>
      <c r="E171" s="41" t="s">
        <v>6</v>
      </c>
      <c r="F171" s="41" t="s">
        <v>51</v>
      </c>
      <c r="G171" s="101">
        <v>2140200090</v>
      </c>
      <c r="H171" s="101"/>
      <c r="I171" s="101"/>
      <c r="J171" s="27">
        <v>800</v>
      </c>
      <c r="K171" s="37">
        <v>671296.62</v>
      </c>
      <c r="L171" s="14">
        <v>-80134.59</v>
      </c>
      <c r="M171" s="14">
        <f t="shared" si="5"/>
        <v>591162.03</v>
      </c>
    </row>
    <row r="172" spans="1:13" ht="45" customHeight="1" x14ac:dyDescent="0.25">
      <c r="A172" s="119" t="s">
        <v>287</v>
      </c>
      <c r="B172" s="119"/>
      <c r="C172" s="119"/>
      <c r="D172" s="119"/>
      <c r="E172" s="41" t="s">
        <v>6</v>
      </c>
      <c r="F172" s="41" t="s">
        <v>51</v>
      </c>
      <c r="G172" s="101">
        <v>2140200110</v>
      </c>
      <c r="H172" s="101"/>
      <c r="I172" s="101"/>
      <c r="J172" s="27">
        <v>200</v>
      </c>
      <c r="K172" s="14">
        <v>746830</v>
      </c>
      <c r="L172" s="50"/>
      <c r="M172" s="14">
        <f t="shared" si="5"/>
        <v>746830</v>
      </c>
    </row>
    <row r="173" spans="1:13" ht="32.25" customHeight="1" x14ac:dyDescent="0.25">
      <c r="A173" s="119" t="s">
        <v>104</v>
      </c>
      <c r="B173" s="119"/>
      <c r="C173" s="119"/>
      <c r="D173" s="119"/>
      <c r="E173" s="41" t="s">
        <v>6</v>
      </c>
      <c r="F173" s="41" t="s">
        <v>51</v>
      </c>
      <c r="G173" s="101">
        <v>2140200060</v>
      </c>
      <c r="H173" s="101"/>
      <c r="I173" s="101"/>
      <c r="J173" s="27">
        <v>200</v>
      </c>
      <c r="K173" s="14">
        <v>620515</v>
      </c>
      <c r="L173" s="50">
        <v>-5500</v>
      </c>
      <c r="M173" s="14">
        <f t="shared" si="5"/>
        <v>615015</v>
      </c>
    </row>
    <row r="174" spans="1:13" ht="69" customHeight="1" x14ac:dyDescent="0.25">
      <c r="A174" s="119" t="s">
        <v>156</v>
      </c>
      <c r="B174" s="119"/>
      <c r="C174" s="119"/>
      <c r="D174" s="119"/>
      <c r="E174" s="41" t="s">
        <v>6</v>
      </c>
      <c r="F174" s="41" t="s">
        <v>51</v>
      </c>
      <c r="G174" s="101">
        <v>2140202182</v>
      </c>
      <c r="H174" s="101"/>
      <c r="I174" s="101"/>
      <c r="J174" s="27">
        <v>100</v>
      </c>
      <c r="K174" s="14">
        <v>276827.83</v>
      </c>
      <c r="L174" s="50">
        <v>31442.17</v>
      </c>
      <c r="M174" s="14">
        <f t="shared" si="5"/>
        <v>308270</v>
      </c>
    </row>
    <row r="175" spans="1:13" ht="195.75" customHeight="1" x14ac:dyDescent="0.25">
      <c r="A175" s="119" t="s">
        <v>564</v>
      </c>
      <c r="B175" s="119"/>
      <c r="C175" s="119"/>
      <c r="D175" s="119"/>
      <c r="E175" s="41" t="s">
        <v>6</v>
      </c>
      <c r="F175" s="41" t="s">
        <v>51</v>
      </c>
      <c r="G175" s="101" t="s">
        <v>452</v>
      </c>
      <c r="H175" s="101"/>
      <c r="I175" s="101"/>
      <c r="J175" s="27">
        <v>100</v>
      </c>
      <c r="K175" s="50">
        <v>1248736.3600000001</v>
      </c>
      <c r="L175" s="50"/>
      <c r="M175" s="14">
        <f t="shared" si="5"/>
        <v>1248736.3600000001</v>
      </c>
    </row>
    <row r="176" spans="1:13" ht="173.25" customHeight="1" x14ac:dyDescent="0.25">
      <c r="A176" s="119" t="s">
        <v>565</v>
      </c>
      <c r="B176" s="119"/>
      <c r="C176" s="119"/>
      <c r="D176" s="119"/>
      <c r="E176" s="41" t="s">
        <v>6</v>
      </c>
      <c r="F176" s="41" t="s">
        <v>51</v>
      </c>
      <c r="G176" s="101" t="s">
        <v>452</v>
      </c>
      <c r="H176" s="101"/>
      <c r="I176" s="101"/>
      <c r="J176" s="27">
        <v>600</v>
      </c>
      <c r="K176" s="50">
        <v>2891623.64</v>
      </c>
      <c r="L176" s="50"/>
      <c r="M176" s="14">
        <f t="shared" si="5"/>
        <v>2891623.64</v>
      </c>
    </row>
    <row r="177" spans="1:13" ht="146.25" customHeight="1" x14ac:dyDescent="0.25">
      <c r="A177" s="119" t="s">
        <v>473</v>
      </c>
      <c r="B177" s="119"/>
      <c r="C177" s="119"/>
      <c r="D177" s="119"/>
      <c r="E177" s="41" t="s">
        <v>6</v>
      </c>
      <c r="F177" s="41" t="s">
        <v>51</v>
      </c>
      <c r="G177" s="101" t="s">
        <v>477</v>
      </c>
      <c r="H177" s="101"/>
      <c r="I177" s="101"/>
      <c r="J177" s="27">
        <v>100</v>
      </c>
      <c r="K177" s="14">
        <v>0</v>
      </c>
      <c r="L177" s="14"/>
      <c r="M177" s="14">
        <f>K177+L177</f>
        <v>0</v>
      </c>
    </row>
    <row r="178" spans="1:13" ht="118.5" customHeight="1" x14ac:dyDescent="0.25">
      <c r="A178" s="119" t="s">
        <v>474</v>
      </c>
      <c r="B178" s="119"/>
      <c r="C178" s="119"/>
      <c r="D178" s="119"/>
      <c r="E178" s="41" t="s">
        <v>6</v>
      </c>
      <c r="F178" s="41" t="s">
        <v>51</v>
      </c>
      <c r="G178" s="101" t="s">
        <v>477</v>
      </c>
      <c r="H178" s="101"/>
      <c r="I178" s="101"/>
      <c r="J178" s="27">
        <v>600</v>
      </c>
      <c r="K178" s="14">
        <v>0</v>
      </c>
      <c r="L178" s="14"/>
      <c r="M178" s="14">
        <f>K178+L178</f>
        <v>0</v>
      </c>
    </row>
    <row r="179" spans="1:13" ht="118.5" customHeight="1" x14ac:dyDescent="0.25">
      <c r="A179" s="119" t="s">
        <v>473</v>
      </c>
      <c r="B179" s="119"/>
      <c r="C179" s="119"/>
      <c r="D179" s="119"/>
      <c r="E179" s="41" t="s">
        <v>6</v>
      </c>
      <c r="F179" s="41" t="s">
        <v>51</v>
      </c>
      <c r="G179" s="101" t="s">
        <v>471</v>
      </c>
      <c r="H179" s="101"/>
      <c r="I179" s="101"/>
      <c r="J179" s="27">
        <v>100</v>
      </c>
      <c r="K179" s="14">
        <v>71177.72</v>
      </c>
      <c r="L179" s="14"/>
      <c r="M179" s="14">
        <f t="shared" ref="M179:M180" si="6">K179+L179</f>
        <v>71177.72</v>
      </c>
    </row>
    <row r="180" spans="1:13" ht="118.5" customHeight="1" x14ac:dyDescent="0.25">
      <c r="A180" s="119" t="s">
        <v>474</v>
      </c>
      <c r="B180" s="119"/>
      <c r="C180" s="119"/>
      <c r="D180" s="119"/>
      <c r="E180" s="41" t="s">
        <v>6</v>
      </c>
      <c r="F180" s="41" t="s">
        <v>51</v>
      </c>
      <c r="G180" s="101" t="s">
        <v>471</v>
      </c>
      <c r="H180" s="101"/>
      <c r="I180" s="101"/>
      <c r="J180" s="27">
        <v>600</v>
      </c>
      <c r="K180" s="14">
        <v>213533.52</v>
      </c>
      <c r="L180" s="14"/>
      <c r="M180" s="14">
        <f t="shared" si="6"/>
        <v>213533.52</v>
      </c>
    </row>
    <row r="181" spans="1:13" ht="170.25" customHeight="1" x14ac:dyDescent="0.25">
      <c r="A181" s="119" t="s">
        <v>249</v>
      </c>
      <c r="B181" s="119"/>
      <c r="C181" s="119"/>
      <c r="D181" s="119"/>
      <c r="E181" s="41" t="s">
        <v>6</v>
      </c>
      <c r="F181" s="41" t="s">
        <v>51</v>
      </c>
      <c r="G181" s="101">
        <v>2150280150</v>
      </c>
      <c r="H181" s="101"/>
      <c r="I181" s="101"/>
      <c r="J181" s="27">
        <v>100</v>
      </c>
      <c r="K181" s="14">
        <v>19105690.5</v>
      </c>
      <c r="L181" s="50"/>
      <c r="M181" s="14">
        <f t="shared" si="5"/>
        <v>19105690.5</v>
      </c>
    </row>
    <row r="182" spans="1:13" ht="147.75" customHeight="1" x14ac:dyDescent="0.25">
      <c r="A182" s="119" t="s">
        <v>250</v>
      </c>
      <c r="B182" s="119"/>
      <c r="C182" s="119"/>
      <c r="D182" s="119"/>
      <c r="E182" s="41" t="s">
        <v>6</v>
      </c>
      <c r="F182" s="41" t="s">
        <v>51</v>
      </c>
      <c r="G182" s="101">
        <v>2150280150</v>
      </c>
      <c r="H182" s="101"/>
      <c r="I182" s="101"/>
      <c r="J182" s="27">
        <v>200</v>
      </c>
      <c r="K182" s="14">
        <v>207631</v>
      </c>
      <c r="L182" s="50"/>
      <c r="M182" s="14">
        <f t="shared" si="5"/>
        <v>207631</v>
      </c>
    </row>
    <row r="183" spans="1:13" ht="143.25" customHeight="1" x14ac:dyDescent="0.25">
      <c r="A183" s="119" t="s">
        <v>251</v>
      </c>
      <c r="B183" s="119"/>
      <c r="C183" s="119"/>
      <c r="D183" s="119"/>
      <c r="E183" s="41" t="s">
        <v>6</v>
      </c>
      <c r="F183" s="41" t="s">
        <v>51</v>
      </c>
      <c r="G183" s="101">
        <v>2150280150</v>
      </c>
      <c r="H183" s="101"/>
      <c r="I183" s="101"/>
      <c r="J183" s="27">
        <v>600</v>
      </c>
      <c r="K183" s="14">
        <v>55284246</v>
      </c>
      <c r="L183" s="50"/>
      <c r="M183" s="14">
        <f t="shared" si="5"/>
        <v>55284246</v>
      </c>
    </row>
    <row r="184" spans="1:13" ht="55.5" customHeight="1" x14ac:dyDescent="0.25">
      <c r="A184" s="137" t="s">
        <v>433</v>
      </c>
      <c r="B184" s="137"/>
      <c r="C184" s="137"/>
      <c r="D184" s="137"/>
      <c r="E184" s="41" t="s">
        <v>6</v>
      </c>
      <c r="F184" s="41" t="s">
        <v>51</v>
      </c>
      <c r="G184" s="138">
        <v>2730100600</v>
      </c>
      <c r="H184" s="138"/>
      <c r="I184" s="138"/>
      <c r="J184" s="66">
        <v>600</v>
      </c>
      <c r="K184" s="14">
        <v>50000</v>
      </c>
      <c r="L184" s="50"/>
      <c r="M184" s="14">
        <f t="shared" si="5"/>
        <v>50000</v>
      </c>
    </row>
    <row r="185" spans="1:13" ht="53.25" customHeight="1" x14ac:dyDescent="0.25">
      <c r="A185" s="119" t="s">
        <v>378</v>
      </c>
      <c r="B185" s="119"/>
      <c r="C185" s="119"/>
      <c r="D185" s="119"/>
      <c r="E185" s="41" t="s">
        <v>6</v>
      </c>
      <c r="F185" s="41" t="s">
        <v>138</v>
      </c>
      <c r="G185" s="101">
        <v>2160100120</v>
      </c>
      <c r="H185" s="101"/>
      <c r="I185" s="101"/>
      <c r="J185" s="27">
        <v>600</v>
      </c>
      <c r="K185" s="14">
        <v>2206972.79</v>
      </c>
      <c r="L185" s="50">
        <v>390600</v>
      </c>
      <c r="M185" s="14">
        <f t="shared" si="5"/>
        <v>2597572.79</v>
      </c>
    </row>
    <row r="186" spans="1:13" ht="57.75" customHeight="1" x14ac:dyDescent="0.25">
      <c r="A186" s="119" t="s">
        <v>421</v>
      </c>
      <c r="B186" s="119"/>
      <c r="C186" s="119"/>
      <c r="D186" s="119"/>
      <c r="E186" s="41" t="s">
        <v>6</v>
      </c>
      <c r="F186" s="41" t="s">
        <v>138</v>
      </c>
      <c r="G186" s="106" t="s">
        <v>422</v>
      </c>
      <c r="H186" s="106"/>
      <c r="I186" s="106"/>
      <c r="J186" s="27">
        <v>600</v>
      </c>
      <c r="K186" s="16">
        <v>1719686.2</v>
      </c>
      <c r="L186" s="50"/>
      <c r="M186" s="14">
        <f t="shared" si="5"/>
        <v>1719686.2</v>
      </c>
    </row>
    <row r="187" spans="1:13" ht="54.75" customHeight="1" x14ac:dyDescent="0.25">
      <c r="A187" s="119" t="s">
        <v>421</v>
      </c>
      <c r="B187" s="119"/>
      <c r="C187" s="119"/>
      <c r="D187" s="119"/>
      <c r="E187" s="41" t="s">
        <v>6</v>
      </c>
      <c r="F187" s="41" t="s">
        <v>138</v>
      </c>
      <c r="G187" s="106" t="s">
        <v>422</v>
      </c>
      <c r="H187" s="106"/>
      <c r="I187" s="106"/>
      <c r="J187" s="27">
        <v>800</v>
      </c>
      <c r="K187" s="16">
        <v>24013.8</v>
      </c>
      <c r="L187" s="50"/>
      <c r="M187" s="14">
        <f t="shared" si="5"/>
        <v>24013.8</v>
      </c>
    </row>
    <row r="188" spans="1:13" ht="85.5" customHeight="1" x14ac:dyDescent="0.25">
      <c r="A188" s="119" t="s">
        <v>372</v>
      </c>
      <c r="B188" s="119"/>
      <c r="C188" s="119"/>
      <c r="D188" s="119"/>
      <c r="E188" s="41" t="s">
        <v>6</v>
      </c>
      <c r="F188" s="41" t="s">
        <v>138</v>
      </c>
      <c r="G188" s="101" t="s">
        <v>345</v>
      </c>
      <c r="H188" s="101"/>
      <c r="I188" s="101"/>
      <c r="J188" s="27">
        <v>600</v>
      </c>
      <c r="K188" s="14">
        <v>4887.4399999999996</v>
      </c>
      <c r="L188" s="50"/>
      <c r="M188" s="14">
        <f t="shared" si="5"/>
        <v>4887.4399999999996</v>
      </c>
    </row>
    <row r="189" spans="1:13" ht="80.25" customHeight="1" x14ac:dyDescent="0.25">
      <c r="A189" s="119" t="s">
        <v>371</v>
      </c>
      <c r="B189" s="119"/>
      <c r="C189" s="119"/>
      <c r="D189" s="119"/>
      <c r="E189" s="41" t="s">
        <v>6</v>
      </c>
      <c r="F189" s="41" t="s">
        <v>138</v>
      </c>
      <c r="G189" s="101">
        <v>2160181420</v>
      </c>
      <c r="H189" s="101"/>
      <c r="I189" s="101"/>
      <c r="J189" s="27">
        <v>600</v>
      </c>
      <c r="K189" s="14">
        <v>402398.99</v>
      </c>
      <c r="L189" s="50"/>
      <c r="M189" s="14">
        <f t="shared" si="5"/>
        <v>402398.99</v>
      </c>
    </row>
    <row r="190" spans="1:13" ht="79.5" customHeight="1" x14ac:dyDescent="0.25">
      <c r="A190" s="119" t="s">
        <v>370</v>
      </c>
      <c r="B190" s="119"/>
      <c r="C190" s="119"/>
      <c r="D190" s="119"/>
      <c r="E190" s="41" t="s">
        <v>6</v>
      </c>
      <c r="F190" s="41" t="s">
        <v>138</v>
      </c>
      <c r="G190" s="101" t="s">
        <v>346</v>
      </c>
      <c r="H190" s="101"/>
      <c r="I190" s="101"/>
      <c r="J190" s="27">
        <v>600</v>
      </c>
      <c r="K190" s="14">
        <v>1839.77</v>
      </c>
      <c r="L190" s="50"/>
      <c r="M190" s="14">
        <f t="shared" si="5"/>
        <v>1839.77</v>
      </c>
    </row>
    <row r="191" spans="1:13" ht="92.25" customHeight="1" x14ac:dyDescent="0.25">
      <c r="A191" s="119" t="s">
        <v>439</v>
      </c>
      <c r="B191" s="119"/>
      <c r="C191" s="119"/>
      <c r="D191" s="119"/>
      <c r="E191" s="41" t="s">
        <v>6</v>
      </c>
      <c r="F191" s="41" t="s">
        <v>138</v>
      </c>
      <c r="G191" s="101">
        <v>2160181440</v>
      </c>
      <c r="H191" s="101"/>
      <c r="I191" s="101"/>
      <c r="J191" s="27">
        <v>600</v>
      </c>
      <c r="K191" s="14">
        <v>182137.36</v>
      </c>
      <c r="L191" s="50"/>
      <c r="M191" s="14">
        <f t="shared" si="5"/>
        <v>182137.36</v>
      </c>
    </row>
    <row r="192" spans="1:13" ht="42.75" customHeight="1" x14ac:dyDescent="0.25">
      <c r="A192" s="119" t="s">
        <v>440</v>
      </c>
      <c r="B192" s="119"/>
      <c r="C192" s="119"/>
      <c r="D192" s="119"/>
      <c r="E192" s="41" t="s">
        <v>6</v>
      </c>
      <c r="F192" s="41" t="s">
        <v>138</v>
      </c>
      <c r="G192" s="101">
        <v>2160102181</v>
      </c>
      <c r="H192" s="101"/>
      <c r="I192" s="101"/>
      <c r="J192" s="27">
        <v>600</v>
      </c>
      <c r="K192" s="14">
        <v>694187.32</v>
      </c>
      <c r="L192" s="50"/>
      <c r="M192" s="14">
        <f t="shared" si="5"/>
        <v>694187.32</v>
      </c>
    </row>
    <row r="193" spans="1:13" ht="39.75" customHeight="1" x14ac:dyDescent="0.25">
      <c r="A193" s="119" t="s">
        <v>423</v>
      </c>
      <c r="B193" s="119"/>
      <c r="C193" s="119"/>
      <c r="D193" s="119"/>
      <c r="E193" s="41" t="s">
        <v>6</v>
      </c>
      <c r="F193" s="41" t="s">
        <v>138</v>
      </c>
      <c r="G193" s="101">
        <v>2160102182</v>
      </c>
      <c r="H193" s="101"/>
      <c r="I193" s="101"/>
      <c r="J193" s="27">
        <v>600</v>
      </c>
      <c r="K193" s="14">
        <v>726471</v>
      </c>
      <c r="L193" s="50">
        <v>31296.07</v>
      </c>
      <c r="M193" s="14">
        <f t="shared" si="5"/>
        <v>757767.07</v>
      </c>
    </row>
    <row r="194" spans="1:13" ht="45" customHeight="1" x14ac:dyDescent="0.25">
      <c r="A194" s="119" t="s">
        <v>146</v>
      </c>
      <c r="B194" s="119"/>
      <c r="C194" s="119"/>
      <c r="D194" s="119"/>
      <c r="E194" s="41" t="s">
        <v>6</v>
      </c>
      <c r="F194" s="41" t="s">
        <v>52</v>
      </c>
      <c r="G194" s="101">
        <v>2520100500</v>
      </c>
      <c r="H194" s="101"/>
      <c r="I194" s="101"/>
      <c r="J194" s="27">
        <v>200</v>
      </c>
      <c r="K194" s="14">
        <v>12500</v>
      </c>
      <c r="L194" s="50"/>
      <c r="M194" s="14">
        <f t="shared" si="5"/>
        <v>12500</v>
      </c>
    </row>
    <row r="195" spans="1:13" ht="54.75" customHeight="1" x14ac:dyDescent="0.25">
      <c r="A195" s="119" t="s">
        <v>376</v>
      </c>
      <c r="B195" s="119"/>
      <c r="C195" s="119"/>
      <c r="D195" s="119"/>
      <c r="E195" s="41" t="s">
        <v>6</v>
      </c>
      <c r="F195" s="41" t="s">
        <v>52</v>
      </c>
      <c r="G195" s="101">
        <v>2520100500</v>
      </c>
      <c r="H195" s="101"/>
      <c r="I195" s="101"/>
      <c r="J195" s="27">
        <v>600</v>
      </c>
      <c r="K195" s="50">
        <v>25000</v>
      </c>
      <c r="L195" s="50"/>
      <c r="M195" s="14">
        <f t="shared" si="5"/>
        <v>25000</v>
      </c>
    </row>
    <row r="196" spans="1:13" ht="43.5" customHeight="1" x14ac:dyDescent="0.25">
      <c r="A196" s="147" t="s">
        <v>377</v>
      </c>
      <c r="B196" s="147"/>
      <c r="C196" s="147"/>
      <c r="D196" s="147"/>
      <c r="E196" s="41" t="s">
        <v>6</v>
      </c>
      <c r="F196" s="41" t="s">
        <v>52</v>
      </c>
      <c r="G196" s="101">
        <v>2520100510</v>
      </c>
      <c r="H196" s="101"/>
      <c r="I196" s="101"/>
      <c r="J196" s="27">
        <v>600</v>
      </c>
      <c r="K196" s="14">
        <v>12500</v>
      </c>
      <c r="L196" s="50"/>
      <c r="M196" s="14">
        <f t="shared" si="5"/>
        <v>12500</v>
      </c>
    </row>
    <row r="197" spans="1:13" ht="68.25" customHeight="1" x14ac:dyDescent="0.25">
      <c r="A197" s="119" t="s">
        <v>294</v>
      </c>
      <c r="B197" s="119"/>
      <c r="C197" s="119"/>
      <c r="D197" s="119"/>
      <c r="E197" s="41" t="s">
        <v>6</v>
      </c>
      <c r="F197" s="41" t="s">
        <v>53</v>
      </c>
      <c r="G197" s="101">
        <v>2170180200</v>
      </c>
      <c r="H197" s="101"/>
      <c r="I197" s="101"/>
      <c r="J197" s="27">
        <v>600</v>
      </c>
      <c r="K197" s="14">
        <v>28350</v>
      </c>
      <c r="L197" s="50"/>
      <c r="M197" s="14">
        <f t="shared" si="5"/>
        <v>28350</v>
      </c>
    </row>
    <row r="198" spans="1:13" ht="54" customHeight="1" x14ac:dyDescent="0.25">
      <c r="A198" s="119" t="s">
        <v>109</v>
      </c>
      <c r="B198" s="119"/>
      <c r="C198" s="119"/>
      <c r="D198" s="119"/>
      <c r="E198" s="41" t="s">
        <v>6</v>
      </c>
      <c r="F198" s="41" t="s">
        <v>53</v>
      </c>
      <c r="G198" s="101" t="s">
        <v>211</v>
      </c>
      <c r="H198" s="101"/>
      <c r="I198" s="101"/>
      <c r="J198" s="27">
        <v>200</v>
      </c>
      <c r="K198" s="14">
        <v>155925</v>
      </c>
      <c r="L198" s="50"/>
      <c r="M198" s="14">
        <f t="shared" si="5"/>
        <v>155925</v>
      </c>
    </row>
    <row r="199" spans="1:13" ht="54" customHeight="1" x14ac:dyDescent="0.25">
      <c r="A199" s="119" t="s">
        <v>110</v>
      </c>
      <c r="B199" s="119"/>
      <c r="C199" s="119"/>
      <c r="D199" s="119"/>
      <c r="E199" s="41" t="s">
        <v>6</v>
      </c>
      <c r="F199" s="41" t="s">
        <v>53</v>
      </c>
      <c r="G199" s="101" t="s">
        <v>211</v>
      </c>
      <c r="H199" s="101"/>
      <c r="I199" s="101"/>
      <c r="J199" s="27">
        <v>600</v>
      </c>
      <c r="K199" s="14">
        <v>637875</v>
      </c>
      <c r="L199" s="50"/>
      <c r="M199" s="14">
        <f t="shared" si="5"/>
        <v>637875</v>
      </c>
    </row>
    <row r="200" spans="1:13" ht="30" customHeight="1" x14ac:dyDescent="0.25">
      <c r="A200" s="119" t="s">
        <v>416</v>
      </c>
      <c r="B200" s="119"/>
      <c r="C200" s="119"/>
      <c r="D200" s="119"/>
      <c r="E200" s="26" t="s">
        <v>6</v>
      </c>
      <c r="F200" s="26" t="s">
        <v>53</v>
      </c>
      <c r="G200" s="106" t="s">
        <v>417</v>
      </c>
      <c r="H200" s="106"/>
      <c r="I200" s="106"/>
      <c r="J200" s="27">
        <v>200</v>
      </c>
      <c r="K200" s="13">
        <v>75000</v>
      </c>
      <c r="L200" s="50"/>
      <c r="M200" s="14">
        <f t="shared" si="5"/>
        <v>75000</v>
      </c>
    </row>
    <row r="201" spans="1:13" ht="28.5" customHeight="1" x14ac:dyDescent="0.25">
      <c r="A201" s="119" t="s">
        <v>418</v>
      </c>
      <c r="B201" s="119"/>
      <c r="C201" s="119"/>
      <c r="D201" s="119"/>
      <c r="E201" s="26" t="s">
        <v>6</v>
      </c>
      <c r="F201" s="26" t="s">
        <v>53</v>
      </c>
      <c r="G201" s="106" t="s">
        <v>417</v>
      </c>
      <c r="H201" s="106"/>
      <c r="I201" s="106"/>
      <c r="J201" s="27">
        <v>300</v>
      </c>
      <c r="K201" s="13">
        <v>50000</v>
      </c>
      <c r="L201" s="50"/>
      <c r="M201" s="14">
        <f t="shared" si="5"/>
        <v>50000</v>
      </c>
    </row>
    <row r="202" spans="1:13" ht="53.25" customHeight="1" x14ac:dyDescent="0.25">
      <c r="A202" s="119" t="s">
        <v>103</v>
      </c>
      <c r="B202" s="119"/>
      <c r="C202" s="119"/>
      <c r="D202" s="119"/>
      <c r="E202" s="41" t="s">
        <v>6</v>
      </c>
      <c r="F202" s="41" t="s">
        <v>53</v>
      </c>
      <c r="G202" s="101">
        <v>2130100070</v>
      </c>
      <c r="H202" s="101"/>
      <c r="I202" s="101"/>
      <c r="J202" s="27">
        <v>200</v>
      </c>
      <c r="K202" s="14">
        <v>441400</v>
      </c>
      <c r="L202" s="50"/>
      <c r="M202" s="14">
        <f t="shared" si="5"/>
        <v>441400</v>
      </c>
    </row>
    <row r="203" spans="1:13" ht="53.25" customHeight="1" x14ac:dyDescent="0.25">
      <c r="A203" s="119" t="s">
        <v>420</v>
      </c>
      <c r="B203" s="119"/>
      <c r="C203" s="119"/>
      <c r="D203" s="119"/>
      <c r="E203" s="41" t="s">
        <v>6</v>
      </c>
      <c r="F203" s="41" t="s">
        <v>53</v>
      </c>
      <c r="G203" s="101">
        <v>2130100070</v>
      </c>
      <c r="H203" s="101"/>
      <c r="I203" s="101"/>
      <c r="J203" s="46">
        <v>300</v>
      </c>
      <c r="K203" s="14">
        <v>25000</v>
      </c>
      <c r="L203" s="50"/>
      <c r="M203" s="14">
        <f t="shared" si="5"/>
        <v>25000</v>
      </c>
    </row>
    <row r="204" spans="1:13" ht="67.5" customHeight="1" x14ac:dyDescent="0.25">
      <c r="A204" s="119" t="s">
        <v>97</v>
      </c>
      <c r="B204" s="119"/>
      <c r="C204" s="119"/>
      <c r="D204" s="119"/>
      <c r="E204" s="41" t="s">
        <v>6</v>
      </c>
      <c r="F204" s="41" t="s">
        <v>53</v>
      </c>
      <c r="G204" s="101">
        <v>2130100070</v>
      </c>
      <c r="H204" s="101"/>
      <c r="I204" s="101"/>
      <c r="J204" s="27">
        <v>600</v>
      </c>
      <c r="K204" s="14">
        <v>40000</v>
      </c>
      <c r="L204" s="50"/>
      <c r="M204" s="14">
        <f t="shared" si="5"/>
        <v>40000</v>
      </c>
    </row>
    <row r="205" spans="1:13" ht="68.25" customHeight="1" x14ac:dyDescent="0.25">
      <c r="A205" s="119" t="s">
        <v>292</v>
      </c>
      <c r="B205" s="119"/>
      <c r="C205" s="119"/>
      <c r="D205" s="119"/>
      <c r="E205" s="41" t="s">
        <v>6</v>
      </c>
      <c r="F205" s="41" t="s">
        <v>53</v>
      </c>
      <c r="G205" s="101">
        <v>2140200100</v>
      </c>
      <c r="H205" s="101"/>
      <c r="I205" s="101"/>
      <c r="J205" s="27">
        <v>100</v>
      </c>
      <c r="K205" s="14">
        <v>6804700</v>
      </c>
      <c r="L205" s="50"/>
      <c r="M205" s="14">
        <f t="shared" si="5"/>
        <v>6804700</v>
      </c>
    </row>
    <row r="206" spans="1:13" ht="39.75" customHeight="1" x14ac:dyDescent="0.25">
      <c r="A206" s="119" t="s">
        <v>105</v>
      </c>
      <c r="B206" s="119"/>
      <c r="C206" s="119"/>
      <c r="D206" s="119"/>
      <c r="E206" s="41" t="s">
        <v>6</v>
      </c>
      <c r="F206" s="41" t="s">
        <v>53</v>
      </c>
      <c r="G206" s="101">
        <v>2140200100</v>
      </c>
      <c r="H206" s="101"/>
      <c r="I206" s="101"/>
      <c r="J206" s="27">
        <v>200</v>
      </c>
      <c r="K206" s="14">
        <v>1931219</v>
      </c>
      <c r="L206" s="50"/>
      <c r="M206" s="14">
        <f t="shared" si="5"/>
        <v>1931219</v>
      </c>
    </row>
    <row r="207" spans="1:13" ht="27.75" customHeight="1" x14ac:dyDescent="0.25">
      <c r="A207" s="119" t="s">
        <v>293</v>
      </c>
      <c r="B207" s="119"/>
      <c r="C207" s="119"/>
      <c r="D207" s="119"/>
      <c r="E207" s="41" t="s">
        <v>6</v>
      </c>
      <c r="F207" s="41" t="s">
        <v>53</v>
      </c>
      <c r="G207" s="101">
        <v>2140200100</v>
      </c>
      <c r="H207" s="101"/>
      <c r="I207" s="101"/>
      <c r="J207" s="27">
        <v>800</v>
      </c>
      <c r="K207" s="14">
        <v>5800</v>
      </c>
      <c r="L207" s="50"/>
      <c r="M207" s="14">
        <f t="shared" si="5"/>
        <v>5800</v>
      </c>
    </row>
    <row r="208" spans="1:13" ht="66" customHeight="1" x14ac:dyDescent="0.25">
      <c r="A208" s="119" t="s">
        <v>155</v>
      </c>
      <c r="B208" s="119"/>
      <c r="C208" s="119"/>
      <c r="D208" s="119"/>
      <c r="E208" s="41" t="s">
        <v>6</v>
      </c>
      <c r="F208" s="41" t="s">
        <v>53</v>
      </c>
      <c r="G208" s="101">
        <v>2140202181</v>
      </c>
      <c r="H208" s="101"/>
      <c r="I208" s="101"/>
      <c r="J208" s="27">
        <v>100</v>
      </c>
      <c r="K208" s="14">
        <v>61510.27</v>
      </c>
      <c r="L208" s="50"/>
      <c r="M208" s="14">
        <f t="shared" si="5"/>
        <v>61510.27</v>
      </c>
    </row>
    <row r="209" spans="1:13" ht="66.75" customHeight="1" x14ac:dyDescent="0.25">
      <c r="A209" s="119" t="s">
        <v>156</v>
      </c>
      <c r="B209" s="119"/>
      <c r="C209" s="119"/>
      <c r="D209" s="119"/>
      <c r="E209" s="41" t="s">
        <v>6</v>
      </c>
      <c r="F209" s="41" t="s">
        <v>53</v>
      </c>
      <c r="G209" s="101">
        <v>2140202182</v>
      </c>
      <c r="H209" s="101"/>
      <c r="I209" s="101"/>
      <c r="J209" s="27">
        <v>100</v>
      </c>
      <c r="K209" s="14">
        <v>2057058.98</v>
      </c>
      <c r="L209" s="50">
        <v>158386.74</v>
      </c>
      <c r="M209" s="14">
        <f t="shared" si="5"/>
        <v>2215445.7199999997</v>
      </c>
    </row>
    <row r="210" spans="1:13" ht="70.5" customHeight="1" x14ac:dyDescent="0.25">
      <c r="A210" s="119" t="s">
        <v>426</v>
      </c>
      <c r="B210" s="119"/>
      <c r="C210" s="119"/>
      <c r="D210" s="119"/>
      <c r="E210" s="41" t="s">
        <v>6</v>
      </c>
      <c r="F210" s="41" t="s">
        <v>53</v>
      </c>
      <c r="G210" s="101">
        <v>2180100130</v>
      </c>
      <c r="H210" s="101"/>
      <c r="I210" s="101"/>
      <c r="J210" s="27">
        <v>300</v>
      </c>
      <c r="K210" s="14">
        <v>54000</v>
      </c>
      <c r="L210" s="50"/>
      <c r="M210" s="14">
        <f t="shared" ref="M210:M226" si="7">K210+L210</f>
        <v>54000</v>
      </c>
    </row>
    <row r="211" spans="1:13" ht="42.75" customHeight="1" x14ac:dyDescent="0.25">
      <c r="A211" s="119" t="s">
        <v>414</v>
      </c>
      <c r="B211" s="119"/>
      <c r="C211" s="119"/>
      <c r="D211" s="119"/>
      <c r="E211" s="41" t="s">
        <v>6</v>
      </c>
      <c r="F211" s="41" t="s">
        <v>53</v>
      </c>
      <c r="G211" s="101">
        <v>2180100140</v>
      </c>
      <c r="H211" s="101"/>
      <c r="I211" s="101"/>
      <c r="J211" s="27">
        <v>300</v>
      </c>
      <c r="K211" s="14">
        <v>156000</v>
      </c>
      <c r="L211" s="50"/>
      <c r="M211" s="14">
        <f t="shared" si="7"/>
        <v>156000</v>
      </c>
    </row>
    <row r="212" spans="1:13" ht="45" customHeight="1" x14ac:dyDescent="0.25">
      <c r="A212" s="119" t="s">
        <v>394</v>
      </c>
      <c r="B212" s="119"/>
      <c r="C212" s="119"/>
      <c r="D212" s="119"/>
      <c r="E212" s="41" t="s">
        <v>6</v>
      </c>
      <c r="F212" s="41" t="s">
        <v>53</v>
      </c>
      <c r="G212" s="101">
        <v>2180100150</v>
      </c>
      <c r="H212" s="101"/>
      <c r="I212" s="101"/>
      <c r="J212" s="27">
        <v>300</v>
      </c>
      <c r="K212" s="14">
        <v>60000</v>
      </c>
      <c r="L212" s="50"/>
      <c r="M212" s="14">
        <f t="shared" si="7"/>
        <v>60000</v>
      </c>
    </row>
    <row r="213" spans="1:13" ht="51.75" customHeight="1" x14ac:dyDescent="0.25">
      <c r="A213" s="119" t="s">
        <v>152</v>
      </c>
      <c r="B213" s="119"/>
      <c r="C213" s="119"/>
      <c r="D213" s="119"/>
      <c r="E213" s="41" t="s">
        <v>6</v>
      </c>
      <c r="F213" s="41" t="s">
        <v>53</v>
      </c>
      <c r="G213" s="101">
        <v>2190100430</v>
      </c>
      <c r="H213" s="101"/>
      <c r="I213" s="101"/>
      <c r="J213" s="27">
        <v>200</v>
      </c>
      <c r="K213" s="14">
        <v>77000</v>
      </c>
      <c r="L213" s="50"/>
      <c r="M213" s="14">
        <f t="shared" si="7"/>
        <v>77000</v>
      </c>
    </row>
    <row r="214" spans="1:13" ht="68.25" customHeight="1" x14ac:dyDescent="0.25">
      <c r="A214" s="119" t="s">
        <v>425</v>
      </c>
      <c r="B214" s="119"/>
      <c r="C214" s="119"/>
      <c r="D214" s="119"/>
      <c r="E214" s="41" t="s">
        <v>6</v>
      </c>
      <c r="F214" s="41" t="s">
        <v>53</v>
      </c>
      <c r="G214" s="101">
        <v>2190100440</v>
      </c>
      <c r="H214" s="101"/>
      <c r="I214" s="101"/>
      <c r="J214" s="27">
        <v>300</v>
      </c>
      <c r="K214" s="14">
        <v>3000</v>
      </c>
      <c r="L214" s="50"/>
      <c r="M214" s="14">
        <f t="shared" si="7"/>
        <v>3000</v>
      </c>
    </row>
    <row r="215" spans="1:13" ht="54.75" customHeight="1" x14ac:dyDescent="0.25">
      <c r="A215" s="137" t="s">
        <v>230</v>
      </c>
      <c r="B215" s="137"/>
      <c r="C215" s="137"/>
      <c r="D215" s="137"/>
      <c r="E215" s="41" t="s">
        <v>6</v>
      </c>
      <c r="F215" s="41" t="s">
        <v>53</v>
      </c>
      <c r="G215" s="138">
        <v>3330100850</v>
      </c>
      <c r="H215" s="138"/>
      <c r="I215" s="138"/>
      <c r="J215" s="66">
        <v>200</v>
      </c>
      <c r="K215" s="50">
        <v>30000</v>
      </c>
      <c r="L215" s="50"/>
      <c r="M215" s="14">
        <f t="shared" si="7"/>
        <v>30000</v>
      </c>
    </row>
    <row r="216" spans="1:13" ht="55.5" customHeight="1" x14ac:dyDescent="0.25">
      <c r="A216" s="119" t="s">
        <v>247</v>
      </c>
      <c r="B216" s="119"/>
      <c r="C216" s="119"/>
      <c r="D216" s="119"/>
      <c r="E216" s="41" t="s">
        <v>6</v>
      </c>
      <c r="F216" s="41" t="s">
        <v>53</v>
      </c>
      <c r="G216" s="101">
        <v>3330100850</v>
      </c>
      <c r="H216" s="101"/>
      <c r="I216" s="101"/>
      <c r="J216" s="27">
        <v>600</v>
      </c>
      <c r="K216" s="14">
        <v>100000</v>
      </c>
      <c r="L216" s="50"/>
      <c r="M216" s="14">
        <f t="shared" si="7"/>
        <v>100000</v>
      </c>
    </row>
    <row r="217" spans="1:13" ht="78.75" customHeight="1" x14ac:dyDescent="0.25">
      <c r="A217" s="137" t="s">
        <v>325</v>
      </c>
      <c r="B217" s="137"/>
      <c r="C217" s="137"/>
      <c r="D217" s="137"/>
      <c r="E217" s="41" t="s">
        <v>6</v>
      </c>
      <c r="F217" s="41" t="s">
        <v>53</v>
      </c>
      <c r="G217" s="138">
        <v>4190000370</v>
      </c>
      <c r="H217" s="138"/>
      <c r="I217" s="138"/>
      <c r="J217" s="66">
        <v>100</v>
      </c>
      <c r="K217" s="50">
        <v>1927671.12</v>
      </c>
      <c r="L217" s="50"/>
      <c r="M217" s="14">
        <f t="shared" si="7"/>
        <v>1927671.12</v>
      </c>
    </row>
    <row r="218" spans="1:13" ht="42.75" customHeight="1" x14ac:dyDescent="0.25">
      <c r="A218" s="137" t="s">
        <v>326</v>
      </c>
      <c r="B218" s="137"/>
      <c r="C218" s="137"/>
      <c r="D218" s="137"/>
      <c r="E218" s="41" t="s">
        <v>6</v>
      </c>
      <c r="F218" s="41" t="s">
        <v>53</v>
      </c>
      <c r="G218" s="138">
        <v>4190000370</v>
      </c>
      <c r="H218" s="138"/>
      <c r="I218" s="138"/>
      <c r="J218" s="66">
        <v>200</v>
      </c>
      <c r="K218" s="50">
        <v>74171.88</v>
      </c>
      <c r="L218" s="50"/>
      <c r="M218" s="14">
        <f t="shared" si="7"/>
        <v>74171.88</v>
      </c>
    </row>
    <row r="219" spans="1:13" ht="78" customHeight="1" x14ac:dyDescent="0.25">
      <c r="A219" s="119" t="s">
        <v>209</v>
      </c>
      <c r="B219" s="119"/>
      <c r="C219" s="119"/>
      <c r="D219" s="119"/>
      <c r="E219" s="41" t="s">
        <v>6</v>
      </c>
      <c r="F219" s="41">
        <v>1004</v>
      </c>
      <c r="G219" s="101">
        <v>2120180110</v>
      </c>
      <c r="H219" s="101"/>
      <c r="I219" s="101"/>
      <c r="J219" s="27">
        <v>300</v>
      </c>
      <c r="K219" s="14">
        <v>497502.64</v>
      </c>
      <c r="L219" s="50"/>
      <c r="M219" s="14">
        <f t="shared" si="7"/>
        <v>497502.64</v>
      </c>
    </row>
    <row r="220" spans="1:13" ht="297.75" customHeight="1" x14ac:dyDescent="0.25">
      <c r="A220" s="119" t="s">
        <v>498</v>
      </c>
      <c r="B220" s="119"/>
      <c r="C220" s="119"/>
      <c r="D220" s="119"/>
      <c r="E220" s="41" t="s">
        <v>6</v>
      </c>
      <c r="F220" s="41" t="s">
        <v>58</v>
      </c>
      <c r="G220" s="102">
        <v>2120181010</v>
      </c>
      <c r="H220" s="139"/>
      <c r="I220" s="103"/>
      <c r="J220" s="27">
        <v>200</v>
      </c>
      <c r="K220" s="14">
        <v>311067.53000000003</v>
      </c>
      <c r="L220" s="14"/>
      <c r="M220" s="14">
        <f>K220+L220</f>
        <v>311067.53000000003</v>
      </c>
    </row>
    <row r="221" spans="1:13" ht="306" customHeight="1" x14ac:dyDescent="0.25">
      <c r="A221" s="119" t="s">
        <v>499</v>
      </c>
      <c r="B221" s="119"/>
      <c r="C221" s="119"/>
      <c r="D221" s="119"/>
      <c r="E221" s="41" t="s">
        <v>6</v>
      </c>
      <c r="F221" s="41" t="s">
        <v>58</v>
      </c>
      <c r="G221" s="102">
        <v>2120181010</v>
      </c>
      <c r="H221" s="139"/>
      <c r="I221" s="103"/>
      <c r="J221" s="27">
        <v>600</v>
      </c>
      <c r="K221" s="14">
        <v>73512</v>
      </c>
      <c r="L221" s="14"/>
      <c r="M221" s="14">
        <f>K221+L221</f>
        <v>73512</v>
      </c>
    </row>
    <row r="222" spans="1:13" ht="78" customHeight="1" x14ac:dyDescent="0.25">
      <c r="A222" s="119" t="s">
        <v>375</v>
      </c>
      <c r="B222" s="119"/>
      <c r="C222" s="119"/>
      <c r="D222" s="119"/>
      <c r="E222" s="41" t="s">
        <v>6</v>
      </c>
      <c r="F222" s="41" t="s">
        <v>153</v>
      </c>
      <c r="G222" s="101">
        <v>2310100240</v>
      </c>
      <c r="H222" s="101"/>
      <c r="I222" s="101"/>
      <c r="J222" s="27">
        <v>100</v>
      </c>
      <c r="K222" s="14">
        <v>0</v>
      </c>
      <c r="L222" s="50"/>
      <c r="M222" s="14">
        <f t="shared" si="7"/>
        <v>0</v>
      </c>
    </row>
    <row r="223" spans="1:13" ht="42" customHeight="1" x14ac:dyDescent="0.25">
      <c r="A223" s="119" t="s">
        <v>302</v>
      </c>
      <c r="B223" s="119"/>
      <c r="C223" s="119"/>
      <c r="D223" s="119"/>
      <c r="E223" s="41" t="s">
        <v>6</v>
      </c>
      <c r="F223" s="41" t="s">
        <v>153</v>
      </c>
      <c r="G223" s="101">
        <v>2310100240</v>
      </c>
      <c r="H223" s="101"/>
      <c r="I223" s="101"/>
      <c r="J223" s="27">
        <v>200</v>
      </c>
      <c r="K223" s="14">
        <v>0</v>
      </c>
      <c r="L223" s="50"/>
      <c r="M223" s="14">
        <f t="shared" si="7"/>
        <v>0</v>
      </c>
    </row>
    <row r="224" spans="1:13" ht="52.5" customHeight="1" x14ac:dyDescent="0.25">
      <c r="A224" s="119" t="s">
        <v>468</v>
      </c>
      <c r="B224" s="119"/>
      <c r="C224" s="119"/>
      <c r="D224" s="119"/>
      <c r="E224" s="41" t="s">
        <v>6</v>
      </c>
      <c r="F224" s="41" t="s">
        <v>153</v>
      </c>
      <c r="G224" s="101">
        <v>2310100240</v>
      </c>
      <c r="H224" s="101"/>
      <c r="I224" s="101"/>
      <c r="J224" s="27">
        <v>600</v>
      </c>
      <c r="K224" s="14">
        <v>388725.13</v>
      </c>
      <c r="L224" s="50"/>
      <c r="M224" s="14">
        <f t="shared" si="7"/>
        <v>388725.13</v>
      </c>
    </row>
    <row r="225" spans="1:15" ht="66" customHeight="1" x14ac:dyDescent="0.25">
      <c r="A225" s="137" t="s">
        <v>162</v>
      </c>
      <c r="B225" s="137"/>
      <c r="C225" s="137"/>
      <c r="D225" s="137"/>
      <c r="E225" s="41" t="s">
        <v>6</v>
      </c>
      <c r="F225" s="41">
        <v>1102</v>
      </c>
      <c r="G225" s="138">
        <v>2320100410</v>
      </c>
      <c r="H225" s="138"/>
      <c r="I225" s="138"/>
      <c r="J225" s="66">
        <v>100</v>
      </c>
      <c r="K225" s="50">
        <v>0</v>
      </c>
      <c r="L225" s="50"/>
      <c r="M225" s="14">
        <f t="shared" si="7"/>
        <v>0</v>
      </c>
    </row>
    <row r="226" spans="1:15" ht="43.5" customHeight="1" x14ac:dyDescent="0.25">
      <c r="A226" s="137" t="s">
        <v>469</v>
      </c>
      <c r="B226" s="137"/>
      <c r="C226" s="137"/>
      <c r="D226" s="137"/>
      <c r="E226" s="41" t="s">
        <v>6</v>
      </c>
      <c r="F226" s="41">
        <v>1102</v>
      </c>
      <c r="G226" s="138">
        <v>2320100410</v>
      </c>
      <c r="H226" s="138"/>
      <c r="I226" s="138"/>
      <c r="J226" s="66">
        <v>600</v>
      </c>
      <c r="K226" s="50">
        <v>254000</v>
      </c>
      <c r="L226" s="50"/>
      <c r="M226" s="14">
        <f t="shared" si="7"/>
        <v>254000</v>
      </c>
    </row>
    <row r="227" spans="1:15" ht="31.5" customHeight="1" x14ac:dyDescent="0.25">
      <c r="A227" s="153" t="s">
        <v>364</v>
      </c>
      <c r="B227" s="153"/>
      <c r="C227" s="153"/>
      <c r="D227" s="153"/>
      <c r="E227" s="40" t="s">
        <v>98</v>
      </c>
      <c r="F227" s="40"/>
      <c r="G227" s="107"/>
      <c r="H227" s="107"/>
      <c r="I227" s="107"/>
      <c r="J227" s="64"/>
      <c r="K227" s="63">
        <f>K228+K229+K230+K231+K233+K235+K236+K237+K238+K234+K232</f>
        <v>4357462</v>
      </c>
      <c r="L227" s="63">
        <f>L228+L229+L230+L231+L233+L235+L236+L237+L238+L234+L232</f>
        <v>0</v>
      </c>
      <c r="M227" s="63">
        <f>M228+M229+M230+M231+M233+M235+M236+M237+M238+M234+M232</f>
        <v>4357462</v>
      </c>
    </row>
    <row r="228" spans="1:15" ht="30.75" customHeight="1" x14ac:dyDescent="0.25">
      <c r="A228" s="137" t="s">
        <v>217</v>
      </c>
      <c r="B228" s="137"/>
      <c r="C228" s="137"/>
      <c r="D228" s="137"/>
      <c r="E228" s="41" t="s">
        <v>98</v>
      </c>
      <c r="F228" s="41" t="s">
        <v>43</v>
      </c>
      <c r="G228" s="138">
        <v>2240100230</v>
      </c>
      <c r="H228" s="138"/>
      <c r="I228" s="138"/>
      <c r="J228" s="66">
        <v>200</v>
      </c>
      <c r="K228" s="50">
        <v>405000</v>
      </c>
      <c r="L228" s="50"/>
      <c r="M228" s="50">
        <f>K228+L228</f>
        <v>405000</v>
      </c>
    </row>
    <row r="229" spans="1:15" ht="52.5" customHeight="1" x14ac:dyDescent="0.25">
      <c r="A229" s="137" t="s">
        <v>172</v>
      </c>
      <c r="B229" s="137"/>
      <c r="C229" s="137"/>
      <c r="D229" s="137"/>
      <c r="E229" s="41" t="s">
        <v>98</v>
      </c>
      <c r="F229" s="41" t="s">
        <v>43</v>
      </c>
      <c r="G229" s="138">
        <v>2610100550</v>
      </c>
      <c r="H229" s="138"/>
      <c r="I229" s="138"/>
      <c r="J229" s="66">
        <v>200</v>
      </c>
      <c r="K229" s="50">
        <v>80000</v>
      </c>
      <c r="L229" s="50"/>
      <c r="M229" s="50">
        <f t="shared" ref="M229:M238" si="8">K229+L229</f>
        <v>80000</v>
      </c>
    </row>
    <row r="230" spans="1:15" ht="51.75" customHeight="1" x14ac:dyDescent="0.25">
      <c r="A230" s="137" t="s">
        <v>328</v>
      </c>
      <c r="B230" s="137"/>
      <c r="C230" s="137"/>
      <c r="D230" s="137"/>
      <c r="E230" s="41" t="s">
        <v>98</v>
      </c>
      <c r="F230" s="41" t="s">
        <v>43</v>
      </c>
      <c r="G230" s="138">
        <v>4290020140</v>
      </c>
      <c r="H230" s="138"/>
      <c r="I230" s="138"/>
      <c r="J230" s="66">
        <v>200</v>
      </c>
      <c r="K230" s="37">
        <v>206500</v>
      </c>
      <c r="L230" s="50"/>
      <c r="M230" s="50">
        <f t="shared" si="8"/>
        <v>206500</v>
      </c>
    </row>
    <row r="231" spans="1:15" ht="54" customHeight="1" x14ac:dyDescent="0.25">
      <c r="A231" s="137" t="s">
        <v>303</v>
      </c>
      <c r="B231" s="137"/>
      <c r="C231" s="137"/>
      <c r="D231" s="137"/>
      <c r="E231" s="41" t="s">
        <v>98</v>
      </c>
      <c r="F231" s="41" t="s">
        <v>52</v>
      </c>
      <c r="G231" s="138">
        <v>2510100450</v>
      </c>
      <c r="H231" s="138"/>
      <c r="I231" s="138"/>
      <c r="J231" s="66">
        <v>200</v>
      </c>
      <c r="K231" s="50">
        <v>190000</v>
      </c>
      <c r="L231" s="50"/>
      <c r="M231" s="50">
        <f t="shared" si="8"/>
        <v>190000</v>
      </c>
    </row>
    <row r="232" spans="1:15" ht="42.75" customHeight="1" x14ac:dyDescent="0.25">
      <c r="A232" s="147" t="s">
        <v>236</v>
      </c>
      <c r="B232" s="147"/>
      <c r="C232" s="147"/>
      <c r="D232" s="147"/>
      <c r="E232" s="41" t="s">
        <v>98</v>
      </c>
      <c r="F232" s="41" t="s">
        <v>52</v>
      </c>
      <c r="G232" s="138">
        <v>2520100510</v>
      </c>
      <c r="H232" s="138"/>
      <c r="I232" s="138"/>
      <c r="J232" s="66">
        <v>200</v>
      </c>
      <c r="K232" s="50">
        <v>100000</v>
      </c>
      <c r="L232" s="50"/>
      <c r="M232" s="50">
        <f t="shared" si="8"/>
        <v>100000</v>
      </c>
    </row>
    <row r="233" spans="1:15" ht="54" customHeight="1" x14ac:dyDescent="0.25">
      <c r="A233" s="137" t="s">
        <v>103</v>
      </c>
      <c r="B233" s="137"/>
      <c r="C233" s="137"/>
      <c r="D233" s="137"/>
      <c r="E233" s="41" t="s">
        <v>98</v>
      </c>
      <c r="F233" s="41" t="s">
        <v>53</v>
      </c>
      <c r="G233" s="138">
        <v>2130100070</v>
      </c>
      <c r="H233" s="138"/>
      <c r="I233" s="138"/>
      <c r="J233" s="66">
        <v>200</v>
      </c>
      <c r="K233" s="50">
        <v>140000</v>
      </c>
      <c r="L233" s="50"/>
      <c r="M233" s="50">
        <f t="shared" si="8"/>
        <v>140000</v>
      </c>
    </row>
    <row r="234" spans="1:15" ht="54" customHeight="1" x14ac:dyDescent="0.25">
      <c r="A234" s="137" t="s">
        <v>230</v>
      </c>
      <c r="B234" s="137"/>
      <c r="C234" s="137"/>
      <c r="D234" s="137"/>
      <c r="E234" s="41" t="s">
        <v>98</v>
      </c>
      <c r="F234" s="41" t="s">
        <v>53</v>
      </c>
      <c r="G234" s="138">
        <v>3330100850</v>
      </c>
      <c r="H234" s="138"/>
      <c r="I234" s="138"/>
      <c r="J234" s="66">
        <v>200</v>
      </c>
      <c r="K234" s="50">
        <v>70000</v>
      </c>
      <c r="L234" s="50"/>
      <c r="M234" s="50">
        <f t="shared" si="8"/>
        <v>70000</v>
      </c>
    </row>
    <row r="235" spans="1:15" ht="67.5" customHeight="1" x14ac:dyDescent="0.25">
      <c r="A235" s="137" t="s">
        <v>319</v>
      </c>
      <c r="B235" s="137"/>
      <c r="C235" s="137"/>
      <c r="D235" s="137"/>
      <c r="E235" s="41" t="s">
        <v>98</v>
      </c>
      <c r="F235" s="41" t="s">
        <v>99</v>
      </c>
      <c r="G235" s="138">
        <v>4190000260</v>
      </c>
      <c r="H235" s="138"/>
      <c r="I235" s="138"/>
      <c r="J235" s="66">
        <v>100</v>
      </c>
      <c r="K235" s="50">
        <v>2538397</v>
      </c>
      <c r="L235" s="50"/>
      <c r="M235" s="50">
        <f t="shared" si="8"/>
        <v>2538397</v>
      </c>
    </row>
    <row r="236" spans="1:15" ht="40.5" customHeight="1" x14ac:dyDescent="0.25">
      <c r="A236" s="137" t="s">
        <v>320</v>
      </c>
      <c r="B236" s="137"/>
      <c r="C236" s="137"/>
      <c r="D236" s="137"/>
      <c r="E236" s="41" t="s">
        <v>98</v>
      </c>
      <c r="F236" s="41" t="s">
        <v>99</v>
      </c>
      <c r="G236" s="138">
        <v>4190000260</v>
      </c>
      <c r="H236" s="138"/>
      <c r="I236" s="138"/>
      <c r="J236" s="66">
        <v>200</v>
      </c>
      <c r="K236" s="50">
        <v>174565</v>
      </c>
      <c r="L236" s="50"/>
      <c r="M236" s="50">
        <f t="shared" si="8"/>
        <v>174565</v>
      </c>
    </row>
    <row r="237" spans="1:15" ht="27.75" customHeight="1" x14ac:dyDescent="0.25">
      <c r="A237" s="137" t="s">
        <v>321</v>
      </c>
      <c r="B237" s="137"/>
      <c r="C237" s="137"/>
      <c r="D237" s="137"/>
      <c r="E237" s="41" t="s">
        <v>98</v>
      </c>
      <c r="F237" s="41" t="s">
        <v>99</v>
      </c>
      <c r="G237" s="138">
        <v>4190000260</v>
      </c>
      <c r="H237" s="138"/>
      <c r="I237" s="138"/>
      <c r="J237" s="66">
        <v>800</v>
      </c>
      <c r="K237" s="50">
        <v>3000</v>
      </c>
      <c r="L237" s="50"/>
      <c r="M237" s="50">
        <f t="shared" si="8"/>
        <v>3000</v>
      </c>
      <c r="O237" t="s">
        <v>497</v>
      </c>
    </row>
    <row r="238" spans="1:15" ht="40.5" customHeight="1" x14ac:dyDescent="0.25">
      <c r="A238" s="137" t="s">
        <v>302</v>
      </c>
      <c r="B238" s="137"/>
      <c r="C238" s="137"/>
      <c r="D238" s="137"/>
      <c r="E238" s="41" t="s">
        <v>98</v>
      </c>
      <c r="F238" s="41">
        <v>1101</v>
      </c>
      <c r="G238" s="138">
        <v>2310100240</v>
      </c>
      <c r="H238" s="138"/>
      <c r="I238" s="138"/>
      <c r="J238" s="66">
        <v>200</v>
      </c>
      <c r="K238" s="50">
        <v>450000</v>
      </c>
      <c r="L238" s="50"/>
      <c r="M238" s="50">
        <f t="shared" si="8"/>
        <v>450000</v>
      </c>
    </row>
    <row r="239" spans="1:15" ht="24.75" customHeight="1" x14ac:dyDescent="0.25">
      <c r="A239" s="144" t="s">
        <v>365</v>
      </c>
      <c r="B239" s="144"/>
      <c r="C239" s="144"/>
      <c r="D239" s="144"/>
      <c r="E239" s="42"/>
      <c r="F239" s="42"/>
      <c r="G239" s="145"/>
      <c r="H239" s="145"/>
      <c r="I239" s="145"/>
      <c r="J239" s="65"/>
      <c r="K239" s="63">
        <f>K19+K78+K81+K137+K227</f>
        <v>334478425.61000001</v>
      </c>
      <c r="L239" s="63">
        <f>L19+L78+L81+L137+L227</f>
        <v>-398284.99999999983</v>
      </c>
      <c r="M239" s="63">
        <f>M19+M78+M81+M137+M227</f>
        <v>334080140.61000001</v>
      </c>
    </row>
  </sheetData>
  <mergeCells count="475">
    <mergeCell ref="G68:I68"/>
    <mergeCell ref="A68:D68"/>
    <mergeCell ref="G99:I99"/>
    <mergeCell ref="A99:D99"/>
    <mergeCell ref="A237:D237"/>
    <mergeCell ref="G237:I237"/>
    <mergeCell ref="A238:D238"/>
    <mergeCell ref="G238:I238"/>
    <mergeCell ref="A239:D239"/>
    <mergeCell ref="G239:I239"/>
    <mergeCell ref="A234:D234"/>
    <mergeCell ref="G234:I234"/>
    <mergeCell ref="A235:D235"/>
    <mergeCell ref="G235:I235"/>
    <mergeCell ref="A236:D236"/>
    <mergeCell ref="G236:I236"/>
    <mergeCell ref="A231:D231"/>
    <mergeCell ref="G231:I231"/>
    <mergeCell ref="A232:D232"/>
    <mergeCell ref="G232:I232"/>
    <mergeCell ref="A233:D233"/>
    <mergeCell ref="G233:I233"/>
    <mergeCell ref="A228:D228"/>
    <mergeCell ref="G228:I228"/>
    <mergeCell ref="A229:D229"/>
    <mergeCell ref="G229:I229"/>
    <mergeCell ref="A230:D230"/>
    <mergeCell ref="G230:I230"/>
    <mergeCell ref="A225:D225"/>
    <mergeCell ref="G225:I225"/>
    <mergeCell ref="A226:D226"/>
    <mergeCell ref="G226:I226"/>
    <mergeCell ref="A227:D227"/>
    <mergeCell ref="G227:I227"/>
    <mergeCell ref="A222:D222"/>
    <mergeCell ref="G222:I222"/>
    <mergeCell ref="A223:D223"/>
    <mergeCell ref="G223:I223"/>
    <mergeCell ref="A224:D224"/>
    <mergeCell ref="G224:I224"/>
    <mergeCell ref="A217:D217"/>
    <mergeCell ref="G217:I217"/>
    <mergeCell ref="A218:D218"/>
    <mergeCell ref="G218:I218"/>
    <mergeCell ref="A219:D219"/>
    <mergeCell ref="G219:I219"/>
    <mergeCell ref="A220:D220"/>
    <mergeCell ref="A221:D221"/>
    <mergeCell ref="G220:I220"/>
    <mergeCell ref="G221:I221"/>
    <mergeCell ref="A214:D214"/>
    <mergeCell ref="G214:I214"/>
    <mergeCell ref="A215:D215"/>
    <mergeCell ref="G215:I215"/>
    <mergeCell ref="A216:D216"/>
    <mergeCell ref="G216:I216"/>
    <mergeCell ref="A211:D211"/>
    <mergeCell ref="G211:I211"/>
    <mergeCell ref="A212:D212"/>
    <mergeCell ref="G212:I212"/>
    <mergeCell ref="A213:D213"/>
    <mergeCell ref="G213:I213"/>
    <mergeCell ref="A208:D208"/>
    <mergeCell ref="G208:I208"/>
    <mergeCell ref="A209:D209"/>
    <mergeCell ref="G209:I209"/>
    <mergeCell ref="A210:D210"/>
    <mergeCell ref="G210:I210"/>
    <mergeCell ref="A205:D205"/>
    <mergeCell ref="G205:I205"/>
    <mergeCell ref="A206:D206"/>
    <mergeCell ref="G206:I206"/>
    <mergeCell ref="A207:D207"/>
    <mergeCell ref="G207:I207"/>
    <mergeCell ref="A202:D202"/>
    <mergeCell ref="G202:I202"/>
    <mergeCell ref="A203:D203"/>
    <mergeCell ref="G203:I203"/>
    <mergeCell ref="A204:D204"/>
    <mergeCell ref="G204:I204"/>
    <mergeCell ref="A199:D199"/>
    <mergeCell ref="G199:I199"/>
    <mergeCell ref="A200:D200"/>
    <mergeCell ref="G200:I200"/>
    <mergeCell ref="A201:D201"/>
    <mergeCell ref="G201:I201"/>
    <mergeCell ref="A196:D196"/>
    <mergeCell ref="G196:I196"/>
    <mergeCell ref="A197:D197"/>
    <mergeCell ref="G197:I197"/>
    <mergeCell ref="A198:D198"/>
    <mergeCell ref="G198:I198"/>
    <mergeCell ref="A193:D193"/>
    <mergeCell ref="G193:I193"/>
    <mergeCell ref="A194:D194"/>
    <mergeCell ref="G194:I194"/>
    <mergeCell ref="A195:D195"/>
    <mergeCell ref="G195:I195"/>
    <mergeCell ref="A190:D190"/>
    <mergeCell ref="G190:I190"/>
    <mergeCell ref="A191:D191"/>
    <mergeCell ref="G191:I191"/>
    <mergeCell ref="A192:D192"/>
    <mergeCell ref="G192:I192"/>
    <mergeCell ref="A187:D187"/>
    <mergeCell ref="G187:I187"/>
    <mergeCell ref="A188:D188"/>
    <mergeCell ref="G188:I188"/>
    <mergeCell ref="A189:D189"/>
    <mergeCell ref="G189:I189"/>
    <mergeCell ref="A184:D184"/>
    <mergeCell ref="G184:I184"/>
    <mergeCell ref="A185:D185"/>
    <mergeCell ref="G185:I185"/>
    <mergeCell ref="A186:D186"/>
    <mergeCell ref="G186:I186"/>
    <mergeCell ref="A182:D182"/>
    <mergeCell ref="G182:I182"/>
    <mergeCell ref="A183:D183"/>
    <mergeCell ref="G183:I183"/>
    <mergeCell ref="A175:D175"/>
    <mergeCell ref="G175:I175"/>
    <mergeCell ref="A172:D172"/>
    <mergeCell ref="G172:I172"/>
    <mergeCell ref="A173:D173"/>
    <mergeCell ref="G173:I173"/>
    <mergeCell ref="A174:D174"/>
    <mergeCell ref="G174:I174"/>
    <mergeCell ref="A181:D181"/>
    <mergeCell ref="G181:I181"/>
    <mergeCell ref="A176:D176"/>
    <mergeCell ref="G176:I176"/>
    <mergeCell ref="A177:D177"/>
    <mergeCell ref="G177:I177"/>
    <mergeCell ref="A178:D178"/>
    <mergeCell ref="G178:I178"/>
    <mergeCell ref="A179:D179"/>
    <mergeCell ref="A180:D180"/>
    <mergeCell ref="G179:I179"/>
    <mergeCell ref="G180:I180"/>
    <mergeCell ref="A169:D169"/>
    <mergeCell ref="G169:I169"/>
    <mergeCell ref="A170:D170"/>
    <mergeCell ref="G170:I170"/>
    <mergeCell ref="A171:D171"/>
    <mergeCell ref="G171:I171"/>
    <mergeCell ref="A166:D166"/>
    <mergeCell ref="G166:I166"/>
    <mergeCell ref="A167:D167"/>
    <mergeCell ref="G167:I167"/>
    <mergeCell ref="A168:D168"/>
    <mergeCell ref="G168:I168"/>
    <mergeCell ref="A163:D163"/>
    <mergeCell ref="G163:I163"/>
    <mergeCell ref="A164:D164"/>
    <mergeCell ref="G164:I164"/>
    <mergeCell ref="A165:D165"/>
    <mergeCell ref="G165:I165"/>
    <mergeCell ref="A160:D160"/>
    <mergeCell ref="G160:I160"/>
    <mergeCell ref="A161:D161"/>
    <mergeCell ref="G161:I161"/>
    <mergeCell ref="A162:D162"/>
    <mergeCell ref="G162:I162"/>
    <mergeCell ref="A157:D157"/>
    <mergeCell ref="G157:I157"/>
    <mergeCell ref="A158:D158"/>
    <mergeCell ref="G158:I158"/>
    <mergeCell ref="A159:D159"/>
    <mergeCell ref="G159:I159"/>
    <mergeCell ref="A152:D152"/>
    <mergeCell ref="G152:I152"/>
    <mergeCell ref="A155:D155"/>
    <mergeCell ref="G155:I155"/>
    <mergeCell ref="A156:D156"/>
    <mergeCell ref="G156:I156"/>
    <mergeCell ref="G153:I153"/>
    <mergeCell ref="G154:I154"/>
    <mergeCell ref="A153:D153"/>
    <mergeCell ref="A154:D154"/>
    <mergeCell ref="A149:D149"/>
    <mergeCell ref="G149:I149"/>
    <mergeCell ref="A150:D150"/>
    <mergeCell ref="G150:I150"/>
    <mergeCell ref="A151:D151"/>
    <mergeCell ref="G151:I151"/>
    <mergeCell ref="A146:D146"/>
    <mergeCell ref="G146:I146"/>
    <mergeCell ref="A147:D147"/>
    <mergeCell ref="G147:I147"/>
    <mergeCell ref="A148:D148"/>
    <mergeCell ref="G148:I148"/>
    <mergeCell ref="A143:D143"/>
    <mergeCell ref="G143:I143"/>
    <mergeCell ref="A144:D144"/>
    <mergeCell ref="G144:I144"/>
    <mergeCell ref="A145:D145"/>
    <mergeCell ref="G145:I145"/>
    <mergeCell ref="A140:D140"/>
    <mergeCell ref="G140:I140"/>
    <mergeCell ref="A141:D141"/>
    <mergeCell ref="G141:I141"/>
    <mergeCell ref="A142:D142"/>
    <mergeCell ref="G142:I142"/>
    <mergeCell ref="A136:D136"/>
    <mergeCell ref="G136:I136"/>
    <mergeCell ref="A137:D137"/>
    <mergeCell ref="G137:I137"/>
    <mergeCell ref="A139:D139"/>
    <mergeCell ref="G139:I139"/>
    <mergeCell ref="A132:D132"/>
    <mergeCell ref="G132:I132"/>
    <mergeCell ref="A133:D133"/>
    <mergeCell ref="G133:I133"/>
    <mergeCell ref="A134:D134"/>
    <mergeCell ref="G134:I134"/>
    <mergeCell ref="A138:D138"/>
    <mergeCell ref="G138:I138"/>
    <mergeCell ref="G135:I135"/>
    <mergeCell ref="A135:D135"/>
    <mergeCell ref="A129:D129"/>
    <mergeCell ref="G129:I129"/>
    <mergeCell ref="A130:D130"/>
    <mergeCell ref="G130:I130"/>
    <mergeCell ref="A131:D131"/>
    <mergeCell ref="G131:I131"/>
    <mergeCell ref="A126:D126"/>
    <mergeCell ref="G126:I126"/>
    <mergeCell ref="A127:D127"/>
    <mergeCell ref="G127:I127"/>
    <mergeCell ref="A128:D128"/>
    <mergeCell ref="G128:I128"/>
    <mergeCell ref="A123:D123"/>
    <mergeCell ref="G123:I123"/>
    <mergeCell ref="A124:D124"/>
    <mergeCell ref="G124:I124"/>
    <mergeCell ref="A125:D125"/>
    <mergeCell ref="G125:I125"/>
    <mergeCell ref="A120:D120"/>
    <mergeCell ref="G120:I120"/>
    <mergeCell ref="A121:D121"/>
    <mergeCell ref="G121:I121"/>
    <mergeCell ref="A122:D122"/>
    <mergeCell ref="G122:I122"/>
    <mergeCell ref="A117:D117"/>
    <mergeCell ref="G117:I117"/>
    <mergeCell ref="A118:D118"/>
    <mergeCell ref="G118:I118"/>
    <mergeCell ref="A119:D119"/>
    <mergeCell ref="G119:I119"/>
    <mergeCell ref="A114:D114"/>
    <mergeCell ref="G114:I114"/>
    <mergeCell ref="A115:D115"/>
    <mergeCell ref="G115:I115"/>
    <mergeCell ref="A116:D116"/>
    <mergeCell ref="G116:I116"/>
    <mergeCell ref="A111:D111"/>
    <mergeCell ref="G111:I111"/>
    <mergeCell ref="A112:D112"/>
    <mergeCell ref="G112:I112"/>
    <mergeCell ref="A113:D113"/>
    <mergeCell ref="G113:I113"/>
    <mergeCell ref="A108:D108"/>
    <mergeCell ref="G108:I108"/>
    <mergeCell ref="A109:D109"/>
    <mergeCell ref="G109:I109"/>
    <mergeCell ref="A110:D110"/>
    <mergeCell ref="G110:I110"/>
    <mergeCell ref="A104:D104"/>
    <mergeCell ref="G104:I104"/>
    <mergeCell ref="A105:D105"/>
    <mergeCell ref="G105:I105"/>
    <mergeCell ref="A106:D106"/>
    <mergeCell ref="G106:I106"/>
    <mergeCell ref="A96:D96"/>
    <mergeCell ref="G96:I96"/>
    <mergeCell ref="A101:D101"/>
    <mergeCell ref="G101:I101"/>
    <mergeCell ref="A102:D102"/>
    <mergeCell ref="G102:I102"/>
    <mergeCell ref="G98:I98"/>
    <mergeCell ref="A98:D98"/>
    <mergeCell ref="A103:D103"/>
    <mergeCell ref="G103:I103"/>
    <mergeCell ref="A93:D93"/>
    <mergeCell ref="G93:I93"/>
    <mergeCell ref="A94:D94"/>
    <mergeCell ref="G94:I94"/>
    <mergeCell ref="A95:D95"/>
    <mergeCell ref="G95:I95"/>
    <mergeCell ref="A90:D90"/>
    <mergeCell ref="G90:I90"/>
    <mergeCell ref="A91:D91"/>
    <mergeCell ref="G91:I91"/>
    <mergeCell ref="A92:D92"/>
    <mergeCell ref="G92:I92"/>
    <mergeCell ref="A86:D86"/>
    <mergeCell ref="G86:I86"/>
    <mergeCell ref="A87:D87"/>
    <mergeCell ref="G87:I87"/>
    <mergeCell ref="A88:D88"/>
    <mergeCell ref="G88:I88"/>
    <mergeCell ref="A82:D82"/>
    <mergeCell ref="G82:I82"/>
    <mergeCell ref="A83:D83"/>
    <mergeCell ref="G83:I83"/>
    <mergeCell ref="A85:D85"/>
    <mergeCell ref="G85:I85"/>
    <mergeCell ref="A79:D79"/>
    <mergeCell ref="G79:I79"/>
    <mergeCell ref="A80:D80"/>
    <mergeCell ref="G80:I80"/>
    <mergeCell ref="A81:D81"/>
    <mergeCell ref="G81:I81"/>
    <mergeCell ref="A76:D76"/>
    <mergeCell ref="G76:I76"/>
    <mergeCell ref="A77:D77"/>
    <mergeCell ref="G77:I77"/>
    <mergeCell ref="A78:D78"/>
    <mergeCell ref="G78:I78"/>
    <mergeCell ref="A73:D73"/>
    <mergeCell ref="G73:I73"/>
    <mergeCell ref="A74:D74"/>
    <mergeCell ref="G74:I74"/>
    <mergeCell ref="A75:D75"/>
    <mergeCell ref="G75:I75"/>
    <mergeCell ref="A70:D70"/>
    <mergeCell ref="G70:I70"/>
    <mergeCell ref="A71:D71"/>
    <mergeCell ref="G71:I71"/>
    <mergeCell ref="A72:D72"/>
    <mergeCell ref="G72:I72"/>
    <mergeCell ref="A65:D65"/>
    <mergeCell ref="G65:I65"/>
    <mergeCell ref="A66:D66"/>
    <mergeCell ref="G66:I66"/>
    <mergeCell ref="A67:D67"/>
    <mergeCell ref="G67:I67"/>
    <mergeCell ref="A61:D61"/>
    <mergeCell ref="G61:I61"/>
    <mergeCell ref="A62:D62"/>
    <mergeCell ref="G62:I62"/>
    <mergeCell ref="A63:D63"/>
    <mergeCell ref="G63:I63"/>
    <mergeCell ref="G64:I64"/>
    <mergeCell ref="A64:D64"/>
    <mergeCell ref="A58:D58"/>
    <mergeCell ref="G58:I58"/>
    <mergeCell ref="A59:D59"/>
    <mergeCell ref="G59:I59"/>
    <mergeCell ref="A60:D60"/>
    <mergeCell ref="G60:I60"/>
    <mergeCell ref="A55:D55"/>
    <mergeCell ref="G55:I55"/>
    <mergeCell ref="A56:D56"/>
    <mergeCell ref="G56:I56"/>
    <mergeCell ref="A57:D57"/>
    <mergeCell ref="G57:I57"/>
    <mergeCell ref="A52:D52"/>
    <mergeCell ref="G52:I52"/>
    <mergeCell ref="A53:D53"/>
    <mergeCell ref="G53:I53"/>
    <mergeCell ref="A54:D54"/>
    <mergeCell ref="G54:I54"/>
    <mergeCell ref="A49:D49"/>
    <mergeCell ref="G49:I49"/>
    <mergeCell ref="A50:D50"/>
    <mergeCell ref="G50:I50"/>
    <mergeCell ref="A51:D51"/>
    <mergeCell ref="G51:I51"/>
    <mergeCell ref="A46:D46"/>
    <mergeCell ref="G46:I46"/>
    <mergeCell ref="A47:D47"/>
    <mergeCell ref="G47:I47"/>
    <mergeCell ref="A48:D48"/>
    <mergeCell ref="G48:I48"/>
    <mergeCell ref="A42:D42"/>
    <mergeCell ref="G42:I42"/>
    <mergeCell ref="A44:D44"/>
    <mergeCell ref="G44:I44"/>
    <mergeCell ref="A45:D45"/>
    <mergeCell ref="G45:I45"/>
    <mergeCell ref="G43:I43"/>
    <mergeCell ref="A43:D43"/>
    <mergeCell ref="A38:D38"/>
    <mergeCell ref="G38:I38"/>
    <mergeCell ref="A39:D39"/>
    <mergeCell ref="G39:I39"/>
    <mergeCell ref="A41:D41"/>
    <mergeCell ref="G41:I41"/>
    <mergeCell ref="A35:D35"/>
    <mergeCell ref="G35:I35"/>
    <mergeCell ref="A36:D36"/>
    <mergeCell ref="G36:I36"/>
    <mergeCell ref="A37:D37"/>
    <mergeCell ref="G37:I37"/>
    <mergeCell ref="G40:I40"/>
    <mergeCell ref="A40:D40"/>
    <mergeCell ref="G32:I32"/>
    <mergeCell ref="A33:D33"/>
    <mergeCell ref="G33:I33"/>
    <mergeCell ref="A34:D34"/>
    <mergeCell ref="G34:I34"/>
    <mergeCell ref="A28:D28"/>
    <mergeCell ref="G28:I28"/>
    <mergeCell ref="A30:D30"/>
    <mergeCell ref="G30:I30"/>
    <mergeCell ref="A31:D31"/>
    <mergeCell ref="G31:I31"/>
    <mergeCell ref="A29:D29"/>
    <mergeCell ref="G29:I29"/>
    <mergeCell ref="H1:M1"/>
    <mergeCell ref="H2:M2"/>
    <mergeCell ref="H3:M3"/>
    <mergeCell ref="H4:M4"/>
    <mergeCell ref="H5:M5"/>
    <mergeCell ref="A6:G6"/>
    <mergeCell ref="H6:M6"/>
    <mergeCell ref="A14:D14"/>
    <mergeCell ref="G14:I14"/>
    <mergeCell ref="J14:K14"/>
    <mergeCell ref="A10:G10"/>
    <mergeCell ref="H10:M10"/>
    <mergeCell ref="A11:G11"/>
    <mergeCell ref="I11:K11"/>
    <mergeCell ref="A12:K12"/>
    <mergeCell ref="A13:K13"/>
    <mergeCell ref="A107:D107"/>
    <mergeCell ref="G107:I107"/>
    <mergeCell ref="A7:G7"/>
    <mergeCell ref="H7:M7"/>
    <mergeCell ref="A8:G8"/>
    <mergeCell ref="H8:M8"/>
    <mergeCell ref="A9:G9"/>
    <mergeCell ref="H9:M9"/>
    <mergeCell ref="A15:D15"/>
    <mergeCell ref="G15:I15"/>
    <mergeCell ref="J15:M15"/>
    <mergeCell ref="L16:L18"/>
    <mergeCell ref="M16:M18"/>
    <mergeCell ref="A19:D19"/>
    <mergeCell ref="G19:I19"/>
    <mergeCell ref="A20:D20"/>
    <mergeCell ref="G20:I20"/>
    <mergeCell ref="A16:D18"/>
    <mergeCell ref="E16:E18"/>
    <mergeCell ref="F16:F18"/>
    <mergeCell ref="G16:I18"/>
    <mergeCell ref="J16:J18"/>
    <mergeCell ref="K16:K18"/>
    <mergeCell ref="A25:D25"/>
    <mergeCell ref="G21:I21"/>
    <mergeCell ref="A21:D21"/>
    <mergeCell ref="G84:I84"/>
    <mergeCell ref="A84:D84"/>
    <mergeCell ref="G97:I97"/>
    <mergeCell ref="A97:D97"/>
    <mergeCell ref="A69:D69"/>
    <mergeCell ref="G69:I69"/>
    <mergeCell ref="A100:D100"/>
    <mergeCell ref="G100:I100"/>
    <mergeCell ref="A89:D89"/>
    <mergeCell ref="G89:I89"/>
    <mergeCell ref="G25:I25"/>
    <mergeCell ref="A26:D26"/>
    <mergeCell ref="G26:I26"/>
    <mergeCell ref="A27:D27"/>
    <mergeCell ref="G27:I27"/>
    <mergeCell ref="A22:D22"/>
    <mergeCell ref="G22:I22"/>
    <mergeCell ref="A23:D23"/>
    <mergeCell ref="G23:I23"/>
    <mergeCell ref="A24:D24"/>
    <mergeCell ref="G24:I24"/>
    <mergeCell ref="A32:D32"/>
  </mergeCells>
  <pageMargins left="0.7" right="0.7" top="0.75" bottom="0.75" header="0.3" footer="0.3"/>
  <pageSetup paperSize="9" scale="67" orientation="portrait" r:id="rId1"/>
  <rowBreaks count="3" manualBreakCount="3">
    <brk id="186" max="12" man="1"/>
    <brk id="206" max="12" man="1"/>
    <brk id="2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81B6F-62CF-457F-98B4-85038581F074}">
  <dimension ref="A1:K28"/>
  <sheetViews>
    <sheetView view="pageBreakPreview" topLeftCell="A16" zoomScaleNormal="100" zoomScaleSheetLayoutView="100" workbookViewId="0">
      <selection activeCell="J16" sqref="J16"/>
    </sheetView>
  </sheetViews>
  <sheetFormatPr defaultRowHeight="15" x14ac:dyDescent="0.25"/>
  <cols>
    <col min="1" max="1" width="17" customWidth="1"/>
    <col min="2" max="2" width="10.7109375" customWidth="1"/>
    <col min="3" max="3" width="11.28515625" customWidth="1"/>
    <col min="4" max="4" width="11" customWidth="1"/>
    <col min="5" max="5" width="9.7109375" customWidth="1"/>
    <col min="6" max="6" width="12" customWidth="1"/>
    <col min="7" max="7" width="14.42578125" customWidth="1"/>
    <col min="8" max="8" width="10.85546875" customWidth="1"/>
    <col min="9" max="9" width="11.85546875" customWidth="1"/>
    <col min="10" max="10" width="12.140625" customWidth="1"/>
    <col min="11" max="11" width="16.42578125" customWidth="1"/>
  </cols>
  <sheetData>
    <row r="1" spans="1:10" ht="15.75" customHeight="1" x14ac:dyDescent="0.25">
      <c r="F1" s="96" t="s">
        <v>562</v>
      </c>
      <c r="G1" s="96"/>
      <c r="H1" s="96"/>
      <c r="I1" s="96"/>
      <c r="J1" s="96"/>
    </row>
    <row r="2" spans="1:10" ht="15.75" customHeight="1" x14ac:dyDescent="0.25">
      <c r="F2" s="96" t="s">
        <v>147</v>
      </c>
      <c r="G2" s="96"/>
      <c r="H2" s="96"/>
      <c r="I2" s="96"/>
      <c r="J2" s="96"/>
    </row>
    <row r="3" spans="1:10" ht="15.75" customHeight="1" x14ac:dyDescent="0.25">
      <c r="F3" s="96" t="s">
        <v>148</v>
      </c>
      <c r="G3" s="96"/>
      <c r="H3" s="96"/>
      <c r="I3" s="96"/>
      <c r="J3" s="96"/>
    </row>
    <row r="4" spans="1:10" ht="15.75" customHeight="1" x14ac:dyDescent="0.25">
      <c r="F4" s="96" t="s">
        <v>149</v>
      </c>
      <c r="G4" s="96"/>
      <c r="H4" s="96"/>
      <c r="I4" s="96"/>
      <c r="J4" s="96"/>
    </row>
    <row r="5" spans="1:10" ht="15.75" customHeight="1" x14ac:dyDescent="0.25">
      <c r="F5" s="96" t="s">
        <v>563</v>
      </c>
      <c r="G5" s="96"/>
      <c r="H5" s="96"/>
      <c r="I5" s="96"/>
      <c r="J5" s="96"/>
    </row>
    <row r="6" spans="1:10" ht="15.75" customHeight="1" x14ac:dyDescent="0.25">
      <c r="F6" s="96" t="s">
        <v>277</v>
      </c>
      <c r="G6" s="96"/>
      <c r="H6" s="96"/>
      <c r="I6" s="96"/>
      <c r="J6" s="96"/>
    </row>
    <row r="7" spans="1:10" ht="15" customHeight="1" x14ac:dyDescent="0.25">
      <c r="F7" s="96" t="s">
        <v>147</v>
      </c>
      <c r="G7" s="96"/>
      <c r="H7" s="96"/>
      <c r="I7" s="96"/>
      <c r="J7" s="96"/>
    </row>
    <row r="8" spans="1:10" ht="15" customHeight="1" x14ac:dyDescent="0.25">
      <c r="F8" s="96" t="s">
        <v>148</v>
      </c>
      <c r="G8" s="96"/>
      <c r="H8" s="96"/>
      <c r="I8" s="96"/>
      <c r="J8" s="96"/>
    </row>
    <row r="9" spans="1:10" ht="15" customHeight="1" x14ac:dyDescent="0.25">
      <c r="F9" s="96" t="s">
        <v>149</v>
      </c>
      <c r="G9" s="96"/>
      <c r="H9" s="96"/>
      <c r="I9" s="96"/>
      <c r="J9" s="96"/>
    </row>
    <row r="10" spans="1:10" ht="15" customHeight="1" x14ac:dyDescent="0.25">
      <c r="F10" s="96" t="s">
        <v>430</v>
      </c>
      <c r="G10" s="96"/>
      <c r="H10" s="96"/>
      <c r="I10" s="96"/>
      <c r="J10" s="96"/>
    </row>
    <row r="11" spans="1:10" ht="15" customHeight="1" x14ac:dyDescent="0.25">
      <c r="F11" s="8"/>
      <c r="G11" s="8"/>
      <c r="H11" s="8"/>
    </row>
    <row r="12" spans="1:10" ht="15" customHeight="1" x14ac:dyDescent="0.25">
      <c r="A12" s="95" t="s">
        <v>260</v>
      </c>
      <c r="B12" s="95"/>
      <c r="C12" s="95"/>
      <c r="D12" s="95"/>
      <c r="E12" s="95"/>
      <c r="F12" s="95"/>
      <c r="G12" s="95"/>
      <c r="H12" s="95"/>
    </row>
    <row r="13" spans="1:10" ht="15" customHeight="1" x14ac:dyDescent="0.25">
      <c r="A13" s="95" t="s">
        <v>261</v>
      </c>
      <c r="B13" s="95"/>
      <c r="C13" s="95"/>
      <c r="D13" s="95"/>
      <c r="E13" s="95"/>
      <c r="F13" s="95"/>
      <c r="G13" s="95"/>
      <c r="H13" s="95"/>
    </row>
    <row r="14" spans="1:10" ht="15" customHeight="1" x14ac:dyDescent="0.25">
      <c r="A14" s="95" t="s">
        <v>413</v>
      </c>
      <c r="B14" s="95"/>
      <c r="C14" s="95"/>
      <c r="D14" s="95"/>
      <c r="E14" s="95"/>
      <c r="F14" s="95"/>
      <c r="G14" s="95"/>
      <c r="H14" s="95"/>
    </row>
    <row r="16" spans="1:10" x14ac:dyDescent="0.25">
      <c r="J16" s="164" t="s">
        <v>151</v>
      </c>
    </row>
    <row r="17" spans="1:11" x14ac:dyDescent="0.25">
      <c r="A17" s="159" t="s">
        <v>262</v>
      </c>
      <c r="B17" s="161" t="s">
        <v>166</v>
      </c>
      <c r="C17" s="162"/>
      <c r="D17" s="162"/>
      <c r="E17" s="162"/>
      <c r="F17" s="162"/>
      <c r="G17" s="162"/>
      <c r="H17" s="162"/>
      <c r="I17" s="162"/>
      <c r="J17" s="163"/>
    </row>
    <row r="18" spans="1:11" ht="328.5" customHeight="1" x14ac:dyDescent="0.25">
      <c r="A18" s="160"/>
      <c r="B18" s="4" t="s">
        <v>263</v>
      </c>
      <c r="C18" s="4" t="s">
        <v>264</v>
      </c>
      <c r="D18" s="4" t="s">
        <v>265</v>
      </c>
      <c r="E18" s="4" t="s">
        <v>266</v>
      </c>
      <c r="F18" s="4" t="s">
        <v>267</v>
      </c>
      <c r="G18" s="71" t="s">
        <v>510</v>
      </c>
      <c r="H18" s="4" t="s">
        <v>441</v>
      </c>
      <c r="I18" s="18" t="s">
        <v>268</v>
      </c>
      <c r="J18" s="4" t="s">
        <v>463</v>
      </c>
    </row>
    <row r="19" spans="1:11" ht="43.5" customHeight="1" x14ac:dyDescent="0.25">
      <c r="A19" s="19" t="s">
        <v>269</v>
      </c>
      <c r="B19" s="20">
        <v>266676</v>
      </c>
      <c r="C19" s="2">
        <v>805372</v>
      </c>
      <c r="D19" s="2">
        <v>1294613</v>
      </c>
      <c r="E19" s="2">
        <v>126316</v>
      </c>
      <c r="F19" s="2">
        <v>199556</v>
      </c>
      <c r="G19" s="2"/>
      <c r="H19" s="2">
        <v>331260</v>
      </c>
      <c r="I19" s="21"/>
      <c r="J19" s="20">
        <v>300000</v>
      </c>
    </row>
    <row r="20" spans="1:11" ht="44.25" customHeight="1" x14ac:dyDescent="0.25">
      <c r="A20" s="22" t="s">
        <v>270</v>
      </c>
      <c r="B20" s="20">
        <v>121172</v>
      </c>
      <c r="C20" s="2">
        <v>987595</v>
      </c>
      <c r="D20" s="2">
        <v>383521</v>
      </c>
      <c r="E20" s="2">
        <v>126316</v>
      </c>
      <c r="F20" s="2">
        <v>171633</v>
      </c>
      <c r="G20" s="2"/>
      <c r="H20" s="2">
        <v>351650</v>
      </c>
      <c r="I20" s="20">
        <v>257417</v>
      </c>
      <c r="J20" s="20">
        <v>903193</v>
      </c>
    </row>
    <row r="21" spans="1:11" ht="45" customHeight="1" x14ac:dyDescent="0.25">
      <c r="A21" s="22" t="s">
        <v>271</v>
      </c>
      <c r="B21" s="20">
        <v>269595</v>
      </c>
      <c r="C21" s="2">
        <v>1473537</v>
      </c>
      <c r="D21" s="2">
        <v>1140560</v>
      </c>
      <c r="E21" s="2">
        <v>221052</v>
      </c>
      <c r="F21" s="17" t="s">
        <v>272</v>
      </c>
      <c r="G21" s="17"/>
      <c r="H21" s="2">
        <v>350800</v>
      </c>
      <c r="I21" s="20">
        <v>180292</v>
      </c>
      <c r="J21" s="20">
        <v>1468378.56</v>
      </c>
    </row>
    <row r="22" spans="1:11" ht="43.5" customHeight="1" x14ac:dyDescent="0.25">
      <c r="A22" s="22" t="s">
        <v>273</v>
      </c>
      <c r="B22" s="20">
        <v>202115</v>
      </c>
      <c r="C22" s="2">
        <v>815627.55</v>
      </c>
      <c r="D22" s="2">
        <v>0</v>
      </c>
      <c r="E22" s="2">
        <v>0</v>
      </c>
      <c r="F22" s="17" t="s">
        <v>274</v>
      </c>
      <c r="G22" s="17"/>
      <c r="H22" s="23">
        <v>74290</v>
      </c>
      <c r="I22" s="21"/>
      <c r="J22" s="20">
        <v>1403900</v>
      </c>
    </row>
    <row r="23" spans="1:11" ht="44.25" customHeight="1" x14ac:dyDescent="0.25">
      <c r="A23" s="22" t="s">
        <v>275</v>
      </c>
      <c r="B23" s="20">
        <v>321503</v>
      </c>
      <c r="C23" s="2">
        <v>1972710</v>
      </c>
      <c r="D23" s="2">
        <v>840013</v>
      </c>
      <c r="E23" s="2">
        <v>126316</v>
      </c>
      <c r="F23" s="2">
        <v>198889</v>
      </c>
      <c r="G23" s="2">
        <v>614372</v>
      </c>
      <c r="H23" s="2">
        <v>291200</v>
      </c>
      <c r="I23" s="21"/>
      <c r="J23" s="20">
        <v>652073</v>
      </c>
    </row>
    <row r="24" spans="1:11" ht="44.25" customHeight="1" x14ac:dyDescent="0.25">
      <c r="A24" s="58" t="s">
        <v>462</v>
      </c>
      <c r="B24" s="20"/>
      <c r="C24" s="2"/>
      <c r="D24" s="2"/>
      <c r="E24" s="2"/>
      <c r="F24" s="2"/>
      <c r="G24" s="2"/>
      <c r="H24" s="2"/>
      <c r="I24" s="21"/>
      <c r="J24" s="20">
        <v>750000</v>
      </c>
    </row>
    <row r="25" spans="1:11" x14ac:dyDescent="0.25">
      <c r="A25" s="24" t="s">
        <v>276</v>
      </c>
      <c r="B25" s="70">
        <f t="shared" ref="B25:I25" si="0">B19+B20+B21+B22+B23+B24</f>
        <v>1181061</v>
      </c>
      <c r="C25" s="70">
        <f t="shared" si="0"/>
        <v>6054841.5499999998</v>
      </c>
      <c r="D25" s="70">
        <f t="shared" si="0"/>
        <v>3658707</v>
      </c>
      <c r="E25" s="70">
        <f t="shared" si="0"/>
        <v>600000</v>
      </c>
      <c r="F25" s="70">
        <f t="shared" si="0"/>
        <v>962900</v>
      </c>
      <c r="G25" s="70">
        <f t="shared" si="0"/>
        <v>614372</v>
      </c>
      <c r="H25" s="70">
        <f t="shared" si="0"/>
        <v>1399200</v>
      </c>
      <c r="I25" s="70">
        <f t="shared" si="0"/>
        <v>437709</v>
      </c>
      <c r="J25" s="70">
        <f>J19+J20+J21+J22+J23+J24</f>
        <v>5477544.5600000005</v>
      </c>
      <c r="K25" s="59"/>
    </row>
    <row r="28" spans="1:11" x14ac:dyDescent="0.25">
      <c r="B28" s="25"/>
    </row>
  </sheetData>
  <mergeCells count="15">
    <mergeCell ref="F6:J6"/>
    <mergeCell ref="F1:J1"/>
    <mergeCell ref="F2:J2"/>
    <mergeCell ref="F3:J3"/>
    <mergeCell ref="F4:J4"/>
    <mergeCell ref="F5:J5"/>
    <mergeCell ref="A14:H14"/>
    <mergeCell ref="A17:A18"/>
    <mergeCell ref="B17:J17"/>
    <mergeCell ref="F7:J7"/>
    <mergeCell ref="F8:J8"/>
    <mergeCell ref="F9:J9"/>
    <mergeCell ref="F10:J10"/>
    <mergeCell ref="A12:H12"/>
    <mergeCell ref="A13:H13"/>
  </mergeCell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Приложение 1</vt:lpstr>
      <vt:lpstr>Приложение 2</vt:lpstr>
      <vt:lpstr>Приложение 3</vt:lpstr>
      <vt:lpstr>Приложение 4</vt:lpstr>
      <vt:lpstr>Приложение 5</vt:lpstr>
      <vt:lpstr>'Приложение 4'!Область_печати</vt:lpstr>
    </vt:vector>
  </TitlesOfParts>
  <Company>Финансовый отдел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ФинОтдел АТМР</cp:lastModifiedBy>
  <cp:lastPrinted>2023-10-27T11:13:17Z</cp:lastPrinted>
  <dcterms:created xsi:type="dcterms:W3CDTF">2014-09-25T13:17:34Z</dcterms:created>
  <dcterms:modified xsi:type="dcterms:W3CDTF">2023-10-30T08:03:23Z</dcterms:modified>
</cp:coreProperties>
</file>